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https://pgbpensioendiensten-my.sharepoint.com/personal/brondil_gbf_nl/Documents/"/>
    </mc:Choice>
  </mc:AlternateContent>
  <xr:revisionPtr revIDLastSave="0" documentId="8_{75E34F64-7B2B-48E9-A078-CD23DD616059}" xr6:coauthVersionLast="47" xr6:coauthVersionMax="47" xr10:uidLastSave="{00000000-0000-0000-0000-000000000000}"/>
  <bookViews>
    <workbookView xWindow="-19310" yWindow="-110" windowWidth="19420" windowHeight="10420" xr2:uid="{00000000-000D-0000-FFFF-FFFF00000000}"/>
  </bookViews>
  <sheets>
    <sheet name="Stap 1" sheetId="2" r:id="rId1"/>
    <sheet name="Doorgeven verlof" sheetId="1" r:id="rId2"/>
    <sheet name="Stap 2" sheetId="8" r:id="rId3"/>
    <sheet name="Lijst" sheetId="6" r:id="rId4"/>
  </sheets>
  <definedNames>
    <definedName name="Contracturen">#REF!</definedName>
    <definedName name="Contracturen_OSV">#REF!</definedName>
    <definedName name="halfsituatie2">#REF!</definedName>
    <definedName name="Normuren">#REF!</definedName>
    <definedName name="situati3boven">#REF!</definedName>
    <definedName name="Situatie1">#REF!</definedName>
    <definedName name="Situatie1boven">#REF!</definedName>
    <definedName name="Situatie2">#REF!</definedName>
    <definedName name="situatie2boven">#REF!</definedName>
    <definedName name="Situatie3">#REF!</definedName>
    <definedName name="Situatie4">#REF!</definedName>
    <definedName name="situatie4bov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1" l="1"/>
  <c r="J5" i="1"/>
  <c r="D137" i="8"/>
  <c r="F137" i="8" s="1"/>
  <c r="E131" i="8"/>
  <c r="J6" i="1"/>
  <c r="E175" i="8" l="1"/>
  <c r="E177" i="8" s="1"/>
  <c r="E172" i="8"/>
  <c r="E173" i="8" s="1"/>
  <c r="E169" i="8"/>
  <c r="H169" i="8" s="1"/>
  <c r="G177" i="8" s="1"/>
  <c r="H168" i="8"/>
  <c r="G176" i="8" s="1"/>
  <c r="H167" i="8"/>
  <c r="E161" i="8"/>
  <c r="E174" i="8" s="1"/>
  <c r="E176" i="8" s="1"/>
  <c r="F160" i="8"/>
  <c r="G173" i="8" s="1"/>
  <c r="F159" i="8"/>
  <c r="F162" i="8" s="1"/>
  <c r="G174" i="8" s="1"/>
  <c r="D145" i="8"/>
  <c r="E130" i="8"/>
  <c r="F129" i="8"/>
  <c r="F131" i="8"/>
  <c r="E142" i="8" s="1"/>
  <c r="F142" i="8" s="1"/>
  <c r="D110" i="8"/>
  <c r="E98" i="8"/>
  <c r="E100" i="8" s="1"/>
  <c r="E95" i="8"/>
  <c r="E96" i="8" s="1"/>
  <c r="E92" i="8"/>
  <c r="H92" i="8" s="1"/>
  <c r="G100" i="8" s="1"/>
  <c r="H91" i="8"/>
  <c r="G99" i="8" s="1"/>
  <c r="H90" i="8"/>
  <c r="E83" i="8"/>
  <c r="E84" i="8" s="1"/>
  <c r="H96" i="8" s="1"/>
  <c r="F82" i="8"/>
  <c r="G96" i="8" s="1"/>
  <c r="F81" i="8"/>
  <c r="F84" i="8" s="1"/>
  <c r="G97" i="8" s="1"/>
  <c r="D66" i="8"/>
  <c r="D58" i="8"/>
  <c r="F58" i="8" s="1"/>
  <c r="E51" i="8"/>
  <c r="E52" i="8" s="1"/>
  <c r="F50" i="8"/>
  <c r="F49" i="8"/>
  <c r="F52" i="8" s="1"/>
  <c r="E63" i="8" s="1"/>
  <c r="F63" i="8" s="1"/>
  <c r="D36" i="8"/>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E178" i="8" l="1"/>
  <c r="E181" i="8" s="1"/>
  <c r="E162" i="8"/>
  <c r="H173" i="8" s="1"/>
  <c r="H176" i="8" s="1"/>
  <c r="H174" i="8"/>
  <c r="H177" i="8" s="1"/>
  <c r="H99" i="8"/>
  <c r="H97" i="8"/>
  <c r="H101" i="8" s="1"/>
  <c r="H104" i="8" s="1"/>
  <c r="E97" i="8"/>
  <c r="E99" i="8" s="1"/>
  <c r="E101" i="8" s="1"/>
  <c r="E104" i="8" s="1"/>
  <c r="H178" i="8" l="1"/>
  <c r="H181" i="8" s="1"/>
  <c r="H100" i="8"/>
</calcChain>
</file>

<file path=xl/sharedStrings.xml><?xml version="1.0" encoding="utf-8"?>
<sst xmlns="http://schemas.openxmlformats.org/spreadsheetml/2006/main" count="274" uniqueCount="196">
  <si>
    <t>Zo geeft u verlof door voor uw werknemers</t>
  </si>
  <si>
    <t xml:space="preserve">Voor het aanmelden, afmelden en wijzigen van verlof vult u tabblad "Doorgeven verlof" in. Dan zorgen wij ervoor dat de pensioenrisico's bij arbeidsongeschiktheid en overlijden gedekt blijven. Daarnaast controleert u uw salarispakket. Hierdoor betaalt u de juiste premie. Meer uitleg hierover leest u in stap 2. </t>
  </si>
  <si>
    <t>Stap 1</t>
  </si>
  <si>
    <t>U vult het tabblad 'Doorgeven verlof' in</t>
  </si>
  <si>
    <t>Voorbeeld</t>
  </si>
  <si>
    <t xml:space="preserve">De werknemer Jeroen van Bergen heeft voor verlof 38 normuren per week en 36 contracturen per week. </t>
  </si>
  <si>
    <t xml:space="preserve">Vul alle kolommen in in het tabblad 'Doorgeven verlof'. </t>
  </si>
  <si>
    <t xml:space="preserve">Per 3 november 2021 neemt Jeroen 36 uur verlof op. Het verlof gaat door in 2022. Vanaf 6 januari 2022 gaat Jeroen weer 24 uur per week werken. De resterende uren neemt Jeroen verlof op.  </t>
  </si>
  <si>
    <r>
      <t>Let op</t>
    </r>
    <r>
      <rPr>
        <sz val="11"/>
        <rFont val="Calibri"/>
        <family val="2"/>
        <scheme val="minor"/>
      </rPr>
      <t xml:space="preserve">: U vult per regel elke kolom in. </t>
    </r>
  </si>
  <si>
    <t>Op 17 januari 2023 stopt het verlof.</t>
  </si>
  <si>
    <t>Kolomnaam</t>
  </si>
  <si>
    <t>Uitleg</t>
  </si>
  <si>
    <t>Naam bedrijf:</t>
  </si>
  <si>
    <t>Hierin vult u de naam van het bedrijf waar de werknemer verlof op gaat nemen of heeft opgenomen.</t>
  </si>
  <si>
    <t xml:space="preserve">Wat vult u in op het tabblad 'Doorgeven verlof'? </t>
  </si>
  <si>
    <t>Relatienummer bedrijf:</t>
  </si>
  <si>
    <t>Hierin vult u het relatienummer van het bedrijf dat u in kolom 1 heeft ingevuld.</t>
  </si>
  <si>
    <t>Naam deelnemer:</t>
  </si>
  <si>
    <t>Hierin vult u de voorletters en achternaam van de werknemer.</t>
  </si>
  <si>
    <t xml:space="preserve">BSN deelnemer: </t>
  </si>
  <si>
    <t>Hierin vult u het BSN van de werknemer.</t>
  </si>
  <si>
    <t xml:space="preserve">Datum mutatie: </t>
  </si>
  <si>
    <t>Jeroen van Bergen neemt vanaf 1 april 2023 opnieuw volledig ouderschaspverlof op. Wat geeft u dan door?</t>
  </si>
  <si>
    <t xml:space="preserve">Normuren per week: </t>
  </si>
  <si>
    <t>Hier vult u de originele normuren per week in.  Let op: De contract- en normuren in uw salarispakket hoeft u niet aan te passen.</t>
  </si>
  <si>
    <t xml:space="preserve">Standaard is een werkweek in Nederland 36 tot 40 normuren. De cel is rood als u lagere normuren opgeeft. </t>
  </si>
  <si>
    <t>Heeft de werknemer minder dan 36 normuren? Geeft dit dan aan in kolom : "Opmerking (Optioneel)"</t>
  </si>
  <si>
    <t xml:space="preserve">Contracturen per week: </t>
  </si>
  <si>
    <t>Hier vult u de originele contracturen per week in. Let op: De contract- en normuren in uw salarispakket hoeft u niet aan te passen.</t>
  </si>
  <si>
    <t>De contracturen mogen niet hoger zijn dan de normuren. Zijn de contracturen toch hoger? De cel wordt dan rood. Controleer of u dezelfde contract- en normuren meegeeft als in uw salarispakket. Pas dit indien nodig aan.</t>
  </si>
  <si>
    <t xml:space="preserve">Contracturen per week min verlofuren per week: </t>
  </si>
  <si>
    <t>Percentage verlof (automatische berekening):</t>
  </si>
  <si>
    <t xml:space="preserve">U hoeft hier niets in te vullen. Het percentage verlof wordt automatisch voor u berekend. </t>
  </si>
  <si>
    <t xml:space="preserve">Soort mutatie verlof: </t>
  </si>
  <si>
    <t>Aanvang verlof: Begint uw werknemer (opnieuw) met verlof? U kiest dan voor deze optie.</t>
  </si>
  <si>
    <t>Wijziging verlof: Verandert het aantal uren dat uw werknemer verlof opneemt? U kiest dan voor deze optie.</t>
  </si>
  <si>
    <t>Einde verlof: Stopt uw werknemer (tijdelijk) met verlof? U kiest dan voor deze optie.</t>
  </si>
  <si>
    <t>Een einde verlof gaat altijd in combinatie met een verlofpercentage van 0%. Als dit afwijkt dan is de soort mutatie rood. Pas dan de mutatie aan.</t>
  </si>
  <si>
    <t>Ja : Is er een volledige pensioenopbouw tijdens verlof volgens uw cao of afspraken met werknemers? Vul dan deze optie in.</t>
  </si>
  <si>
    <t>Nee: Is er geen pensioenopbouw tijdens verlof volgens uw cao of afspraken met werknemers? Vul dan deze optie in.</t>
  </si>
  <si>
    <t xml:space="preserve">Opmerking(optioneel): </t>
  </si>
  <si>
    <t>Heeft u het bestand volledig ingevuld? Upload het dan op de mijnpgbdesk.nl. U logt in met uw eigen relatienummer en wachtwoord.</t>
  </si>
  <si>
    <t>Wilt u uploaden als werkgever? Dan klikt u op Informatie en dan op Bestandsuitwisseling.</t>
  </si>
  <si>
    <t>Wilt u uploaden als een administratiekantoor? Dan klikt u op uw relatienummer en dan op Bestandsuitwisseling.</t>
  </si>
  <si>
    <t>Let op!</t>
  </si>
  <si>
    <t>- Heeft u eerder een onjuist bestand geüpload? Dan vult u een nieuw bestand in met de juiste gegevens. Geef alstublieft aan in de kolom opmerking dat dit om een correctie gaat. Zo weten wij dat wij de oude gegevens kunnen overschrijven.</t>
  </si>
  <si>
    <t xml:space="preserve">- Vermijd herhalingen. Heeft u eerder de juiste verlofmutaties van een werknemer doorgegeven? Geeft deze mutaties dan niet opnieuw door in een ander bestand. </t>
  </si>
  <si>
    <t>- Gaat het verlof ongewijzigd door na een jaarwisseling? U hoeft dan niets door te geven.</t>
  </si>
  <si>
    <r>
      <t xml:space="preserve">- Is uw bedrijf overgestapt naar PGB </t>
    </r>
    <r>
      <rPr>
        <b/>
        <sz val="11"/>
        <rFont val="Calibri"/>
        <family val="2"/>
        <scheme val="minor"/>
      </rPr>
      <t xml:space="preserve">en </t>
    </r>
    <r>
      <rPr>
        <sz val="11"/>
        <rFont val="Calibri"/>
        <family val="2"/>
        <scheme val="minor"/>
      </rPr>
      <t>had uw werknemer al verlof?</t>
    </r>
    <r>
      <rPr>
        <b/>
        <sz val="11"/>
        <rFont val="Calibri"/>
        <family val="2"/>
        <scheme val="minor"/>
      </rPr>
      <t xml:space="preserve"> </t>
    </r>
    <r>
      <rPr>
        <sz val="11"/>
        <rFont val="Calibri"/>
        <family val="2"/>
        <scheme val="minor"/>
      </rPr>
      <t>Geeft u dan een aanvangsdatum verlof die gelijk is aan de aansluitdatum bij PGB.</t>
    </r>
  </si>
  <si>
    <t>DOORGEVEN OUDERSCHAPSVERLOF</t>
  </si>
  <si>
    <t>Aanvang</t>
  </si>
  <si>
    <t>Naam bedrijf</t>
  </si>
  <si>
    <t>Relatienummer bedrijf</t>
  </si>
  <si>
    <t>Naam deelnemer</t>
  </si>
  <si>
    <t>BSN deelnemer</t>
  </si>
  <si>
    <t>Datum mutatie</t>
  </si>
  <si>
    <t>Normuren per week</t>
  </si>
  <si>
    <t>Contracturen per week</t>
  </si>
  <si>
    <t>Contracturen per week min verlofuren per week</t>
  </si>
  <si>
    <t>Percentage verlof (automatische berekening)</t>
  </si>
  <si>
    <t>Soort mutatie verlof</t>
  </si>
  <si>
    <t>Soort verlof</t>
  </si>
  <si>
    <t>Opmerking (optioneel)</t>
  </si>
  <si>
    <t>Einde</t>
  </si>
  <si>
    <t>Stap 2</t>
  </si>
  <si>
    <t>Aanlevering via het salarispakket</t>
  </si>
  <si>
    <t>Optie 1:</t>
  </si>
  <si>
    <t>Optie 2:</t>
  </si>
  <si>
    <t>- Heeft u een ultimo-regeling(maandloon)? Pas het regelingloon en pensioengevende uren aan.</t>
  </si>
  <si>
    <t>- Heeft u een primo-regeling(jaarloon)? Pas dan de pensioengevende uren aan.</t>
  </si>
  <si>
    <t>Let op! Laat de norm- en contracturen in uw salarispakket hetzelfde. Lukt het u niet om alleen de pensioengevende uren en het regelingloon aan te passen?</t>
  </si>
  <si>
    <t xml:space="preserve">Helaas kunnen wij u dan niet helpen. De manier waarop u correcties aan ons doorgeeft, verschilt namelijk per salarispakket. Neem daarom contact op met uw softwareleverancier. </t>
  </si>
  <si>
    <t>Gaf u eerder onjuiste gegevens door? Stuurt u ons dan een gecorrigeerd bericht vanuit uw salarispakket.</t>
  </si>
  <si>
    <t>Hieronder ziet u de 4 meest voorkomende voorbeelden. Bekijk deze voorbeelden om te zien of uw salarispakket goed is ingeregeld.</t>
  </si>
  <si>
    <t>Bepaal eerst welke situatie bij u van toepassing is en volg dan de stappen bij de voorbeelden om te weten welke berekeningen u uitvoert om de juiste gegevens in te sturen.</t>
  </si>
  <si>
    <t>De blauwe cellen mag u aanpassen.</t>
  </si>
  <si>
    <t>Verloning</t>
  </si>
  <si>
    <t>Moment van mutatie</t>
  </si>
  <si>
    <t>Situatie 1</t>
  </si>
  <si>
    <t>Maandelijks</t>
  </si>
  <si>
    <t>Uw werknemer neemt vanaf de 1e van de maand de hele maand verlof op.</t>
  </si>
  <si>
    <t>Situatie 2</t>
  </si>
  <si>
    <t>Uw werknemer neemt niet vanaf het begin of tot het einde van de maand verlof op.</t>
  </si>
  <si>
    <t>Situatie 3</t>
  </si>
  <si>
    <t>Vier-wekelijks</t>
  </si>
  <si>
    <t>Uw werknemer neemt vanaf de 1e van de periode de hele periode verlof op.</t>
  </si>
  <si>
    <t>Situatie 4</t>
  </si>
  <si>
    <t>Uw werknemer neemt niet vanaf het begin of tot het einde van de periode verlof op.</t>
  </si>
  <si>
    <t>Situaties en voorbeelden</t>
  </si>
  <si>
    <t>U verloont maandelijks.</t>
  </si>
  <si>
    <t>Voorbeeld bij situatie 1</t>
  </si>
  <si>
    <r>
      <t xml:space="preserve">Jeroen van Bergen neemt </t>
    </r>
    <r>
      <rPr>
        <b/>
        <i/>
        <sz val="11"/>
        <rFont val="Calibri"/>
        <family val="2"/>
        <scheme val="minor"/>
      </rPr>
      <t>vanaf 1 april 2021</t>
    </r>
    <r>
      <rPr>
        <sz val="11"/>
        <rFont val="Calibri"/>
        <family val="2"/>
        <scheme val="minor"/>
      </rPr>
      <t xml:space="preserve"> de hele maand april verlof op.</t>
    </r>
  </si>
  <si>
    <t xml:space="preserve">Jeroen neemt dus per week 14 uur verlof op. </t>
  </si>
  <si>
    <r>
      <t xml:space="preserve">Het regelingloon als Jeroen werkt op basis van 100% is </t>
    </r>
    <r>
      <rPr>
        <sz val="11"/>
        <rFont val="Calibri"/>
        <family val="2"/>
      </rPr>
      <t>€ 2.500.</t>
    </r>
    <r>
      <rPr>
        <sz val="11"/>
        <rFont val="Calibri"/>
        <family val="2"/>
        <scheme val="minor"/>
      </rPr>
      <t xml:space="preserve"> </t>
    </r>
  </si>
  <si>
    <t>Vóór verlof</t>
  </si>
  <si>
    <t>Tijdens verlof</t>
  </si>
  <si>
    <t>Contracturen per week - uren verlof per week</t>
  </si>
  <si>
    <t xml:space="preserve">Parttime percentage </t>
  </si>
  <si>
    <t>Wat levert u aan via uw salarispakket?</t>
  </si>
  <si>
    <t>1. Pensioengevende uren</t>
  </si>
  <si>
    <t>Van toepassing bij primo- en ultimoregelingen</t>
  </si>
  <si>
    <t xml:space="preserve">Wat geeft u door via uw salarispakket? </t>
  </si>
  <si>
    <t xml:space="preserve">Contracturen per week - uren verlof per week </t>
  </si>
  <si>
    <t>Aantal weken bij maandelijkse verloning</t>
  </si>
  <si>
    <t>Pensioengevende uren tijdens verlof in de maand</t>
  </si>
  <si>
    <t>2. Regelingloon</t>
  </si>
  <si>
    <t>*Alleen van toepassing bij ultimoregelingen*</t>
  </si>
  <si>
    <t>Fulltime regelingloon o.b.v. 100%</t>
  </si>
  <si>
    <t>Parttimepercentage tijdens verlof</t>
  </si>
  <si>
    <t>Regelingloon tijdens verlof in de maand</t>
  </si>
  <si>
    <t>Naar boven</t>
  </si>
  <si>
    <t>Voorbeeld bij situatie 2</t>
  </si>
  <si>
    <r>
      <t xml:space="preserve">Jeroen van Bergen neemt </t>
    </r>
    <r>
      <rPr>
        <b/>
        <i/>
        <sz val="11"/>
        <rFont val="Calibri"/>
        <family val="2"/>
        <scheme val="minor"/>
      </rPr>
      <t>vanaf 6 april 2021</t>
    </r>
    <r>
      <rPr>
        <sz val="11"/>
        <rFont val="Calibri"/>
        <family val="2"/>
        <scheme val="minor"/>
      </rPr>
      <t xml:space="preserve"> in de maand april verlof op.</t>
    </r>
  </si>
  <si>
    <t>De maand april heeft 30 kalenderdagen.</t>
  </si>
  <si>
    <r>
      <t xml:space="preserve">Het regelingloon als Jeroen werkt op basis van 100% is </t>
    </r>
    <r>
      <rPr>
        <sz val="11"/>
        <rFont val="Calibri"/>
        <family val="2"/>
      </rPr>
      <t>€2.500.</t>
    </r>
    <r>
      <rPr>
        <sz val="11"/>
        <rFont val="Calibri"/>
        <family val="2"/>
        <scheme val="minor"/>
      </rPr>
      <t xml:space="preserve"> </t>
    </r>
  </si>
  <si>
    <t>Pensioengevende uren</t>
  </si>
  <si>
    <t>Regelingloon</t>
  </si>
  <si>
    <t>Alleen van toepassing bij ultimoregelingen</t>
  </si>
  <si>
    <t>In dagen</t>
  </si>
  <si>
    <t>Aantal kalenderdagen in de maand</t>
  </si>
  <si>
    <t>In uren</t>
  </si>
  <si>
    <t>Fulltime regelingloon o.b.v. 100% per maand</t>
  </si>
  <si>
    <t>Contracturen per maand</t>
  </si>
  <si>
    <t xml:space="preserve">Totaal gewerkte uren in de maand </t>
  </si>
  <si>
    <t>Regelingloon in de maand</t>
  </si>
  <si>
    <t>Wat geeft u door bij pensioengevende uren via uw salarispakket?</t>
  </si>
  <si>
    <t>Wat geeft u als regelingloon door via uw salarispakket?</t>
  </si>
  <si>
    <t>U verloont 4-wekelijks.</t>
  </si>
  <si>
    <t>Voorbeeld bij situatie 3</t>
  </si>
  <si>
    <t>Periode 4 2021 loopt van 29 maart 2021 tot en met 25 april 2021.</t>
  </si>
  <si>
    <t>U gebruikt het nieuwe percentage om de pensioengevende uren en het regelingloon te berekenen.</t>
  </si>
  <si>
    <t>Aantal weken bij 4-wekelijkse verloning</t>
  </si>
  <si>
    <t>Voorbeeld bij situatie 4</t>
  </si>
  <si>
    <t>Aantal kalenderdagen in de periode</t>
  </si>
  <si>
    <t>Fulltime regelingloon o.b.v. 100% per periode</t>
  </si>
  <si>
    <t>Contracturen per periode</t>
  </si>
  <si>
    <t xml:space="preserve">Totaal gewerkte uren in de periode </t>
  </si>
  <si>
    <t>Regelingloon in de periode</t>
  </si>
  <si>
    <t>Soort mutatie</t>
  </si>
  <si>
    <t>Volledige opbouw</t>
  </si>
  <si>
    <t>OSP</t>
  </si>
  <si>
    <t>Wijziging</t>
  </si>
  <si>
    <t>BOV</t>
  </si>
  <si>
    <t>Nee</t>
  </si>
  <si>
    <t>AGV</t>
  </si>
  <si>
    <t>OBD</t>
  </si>
  <si>
    <t>ONB</t>
  </si>
  <si>
    <t>SBL</t>
  </si>
  <si>
    <t>STV</t>
  </si>
  <si>
    <t xml:space="preserve">In uw cao staat niets over pensioenopbouw tijdens verlof. </t>
  </si>
  <si>
    <t>In uw cao staat dat de pensioenopbouw doorloopt tijdens verlof.</t>
  </si>
  <si>
    <t>Optie 3:</t>
  </si>
  <si>
    <t>U heeft afwijkende afspraken gemaakt met uw werknemers over pensioenopbouw tijdens verlof.</t>
  </si>
  <si>
    <t>Let op! Onderstaande situaties zijn alleen van toepassing bij optie 1!</t>
  </si>
  <si>
    <t>Maakt u afwijkende afspraken dan zijn deze van toepassing op al uw werknemers. Het is van belang dat u ons op de hoogte brengt van deze afwijkende afspraken. Wij leggen deze voor u vast in een addendum. Dit om te voorkomen dat bij een looncontrole een correctie plaatsvindt.</t>
  </si>
  <si>
    <t xml:space="preserve">Soort verlof: </t>
  </si>
  <si>
    <t xml:space="preserve">Per verlofsoort staat hier een omschrijving: OSP (onbetaald ouderschapsverlof), BOV (betaald ouderschapsverlof), AGV (aanvullend geboorteverlof), OBD (onbetaald verlof), ONB (verlofsoort onbekend), SBL (sabatical leave), STV (studieverlof). </t>
  </si>
  <si>
    <t>Hier kunt u eventuele opmerkingen weergeven als u die heeft. Bijvoorbeeld als u een addendum heeft afgesloten.</t>
  </si>
  <si>
    <t xml:space="preserve">U geeft het pensioengevende loon en pensioengevende uren aan ons door. U kunt voorbeelden vinden hoe het loon door te geven in situatie 1 t/m 4. </t>
  </si>
  <si>
    <t>Aantal dagen in de maand zonder verlof</t>
  </si>
  <si>
    <t>Aantal dagen in de maand met verlof</t>
  </si>
  <si>
    <t>Gewerkte uren zonder verlof (in een hele week)</t>
  </si>
  <si>
    <t>Gewerkte uren met verlof (in een hele week)</t>
  </si>
  <si>
    <t>Gewerkte uren bij volledig maand werken zonder verlof</t>
  </si>
  <si>
    <t>Gewerkte uren bij volledig maand werken met verlof</t>
  </si>
  <si>
    <t xml:space="preserve">Let op! Neemt Jeroen in de aansluitende maand (mei 2021 in het voorbeeld) de hele maand dezelfde uren verlof op? Dan vult u dit formulier niet opnieuw in. Via uw salarispakket geeft u de pensioengevende uren (en het regelingloon) door zoals in situatie 1. </t>
  </si>
  <si>
    <t>Jeroen van Bergen neemt vanaf 29 maart 2021 de hele periode verlof op.</t>
  </si>
  <si>
    <t>Jeroen neemt dus per week 14 uur verlof op.</t>
  </si>
  <si>
    <t>Het berekende percentage verlof is 36,84%. Wat betekent dit voor het parttime percentage tijdens verlof?</t>
  </si>
  <si>
    <t>=Contracturen per week - uren verlof per week (kolom I)</t>
  </si>
  <si>
    <t>Pensioengevende uren tijdens verlof in de periode</t>
  </si>
  <si>
    <t>Regelingloon tijdens verlof in de periode</t>
  </si>
  <si>
    <t>Jeroen van Bergen neemt vanaf 6 april 2021 in de maand april verlof op.</t>
  </si>
  <si>
    <t>Aantal dagen in de periode zonder verlof</t>
  </si>
  <si>
    <t>Aantal dagen in de periode met verlof</t>
  </si>
  <si>
    <t>Gewerkte uren bij volledig periode werken zonder verlof</t>
  </si>
  <si>
    <t>Gewerkte uren bij volledig periode werken met verlof</t>
  </si>
  <si>
    <t xml:space="preserve">Regelingloon tijdens verlof in de periode </t>
  </si>
  <si>
    <t xml:space="preserve">Let op! Neemt Jeroen in de aansluitende periode (periode 5 2021 volgens het voorbeeld) de hele periode dezelfde uren verlof op? Dan vult u dit formulier niet opnieuw in. Via uw salarispakket geeft u de pensioengevende uren (en het regelingloon) door zoals aangegeven in situatie 3. </t>
  </si>
  <si>
    <t>Belangrijk is dat uw gegevens goed meekomen vanuit uw salarispakket. Aan de hand van het regelingloon en de pensioengevende uren berekenen wij de te betalen pensioenpremie. Hieronder leest u welke gegevens u instuurt voor werknemers met verlof.</t>
  </si>
  <si>
    <t xml:space="preserve">U geeft het loon en de uren ongewijzigd aan ons door. Geef 100% van het loon en 100% van gewerkte uren aan ons door. Alleen dan wordt er volledig pensioen opgebouwd. </t>
  </si>
  <si>
    <t>In deze kolom ziet u een drop-down menu. Hier kunt u kiezen tussen de drie opties: 'Ja ', 'Nee' of 'Afspraken cao zijn nog in onderhandeling'.</t>
  </si>
  <si>
    <t>Cao afspraken zijn nog in onderhandeling: Zijn de afspraken nog niet definitief? Vul dan deze optie in. Stuur ons dan een nieuw bestand als de afspraken wel definitief zijn.</t>
  </si>
  <si>
    <t>Volledige doorbetaling tijdens verlof?</t>
  </si>
  <si>
    <t>Afwijkend</t>
  </si>
  <si>
    <t>Ja, volgens cao</t>
  </si>
  <si>
    <t>Ja, volgens addendum</t>
  </si>
  <si>
    <t>Hierin vult u de datum van de aanvang, wijziging of het einde van het verlof.</t>
  </si>
  <si>
    <t>Hier vult u de originele contracturen per week in min de verlofuren per week. Doe dit alleen als uw cao geen 100% opbouw heeft.</t>
  </si>
  <si>
    <t>Volledige doorbetaling tijdens verlof?:</t>
  </si>
  <si>
    <t>Bij soort mutatie ziet u een drop-down menu. Hier kunt u kiezen tussen de drie opties: ‘Aanvang’, ‘Wijziging’ of ‘Einde’.</t>
  </si>
  <si>
    <t>In het geel gearceerd ziet u de uitkomst van de voorbeeldberekeningen. Deze uitkomsten geeft u via uw salarispakket door.</t>
  </si>
  <si>
    <t>De normuren zijn 38 uur, contracturen zijn 36 uur en de gewerkte uren per week zijn 22 uur.</t>
  </si>
  <si>
    <t xml:space="preserve">Wat u heeft ingevuld in tabblad 'Doorgeven verlof': </t>
  </si>
  <si>
    <t xml:space="preserve">De normuren van Jeroen zijn 38 uur, de contracturen zijn 36 uur en de gewerkte uren per week tijdens verlof zijn 22 uur. </t>
  </si>
  <si>
    <t xml:space="preserve">De normuren zijn 38 uur, contracturen zijn 36 uur en de gewerkte uren per week zijn 22 uur.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</si>
</sst>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7" formatCode="&quot;€&quot;\ #,##0.00;&quot;€&quot;\ \-#,##0.00"/>
    <numFmt numFmtId="164" formatCode="000000000"/>
    <numFmt numFmtId="165" formatCode="&quot;€&quot;\ #,##0.00"/>
    <numFmt numFmtId="166" formatCode="&quot;€&quot;\ #,##0"/>
    <numFmt numFmtId="167" formatCode="0.0000"/>
  </numFmts>
  <fonts count="22" x14ac:knownFonts="1">
    <font>
      <sz val="11"/>
      <color theme="1"/>
      <name val="Calibri"/>
      <family val="2"/>
      <scheme val="minor"/>
    </font>
    <font>
      <sz val="11"/>
      <color theme="0"/>
      <name val="Calibri"/>
      <family val="2"/>
      <scheme val="minor"/>
    </font>
    <font>
      <b/>
      <sz val="16"/>
      <color theme="1" tint="0.34998626667073579"/>
      <name val="Calibri"/>
      <family val="2"/>
      <scheme val="minor"/>
    </font>
    <font>
      <sz val="8"/>
      <name val="Calibri"/>
      <family val="2"/>
      <scheme val="minor"/>
    </font>
    <font>
      <sz val="11"/>
      <name val="Calibri"/>
      <family val="2"/>
      <scheme val="minor"/>
    </font>
    <font>
      <b/>
      <sz val="11"/>
      <name val="Calibri"/>
      <family val="2"/>
      <scheme val="minor"/>
    </font>
    <font>
      <b/>
      <u/>
      <sz val="11"/>
      <name val="Calibri"/>
      <family val="2"/>
      <scheme val="minor"/>
    </font>
    <font>
      <b/>
      <u/>
      <sz val="15"/>
      <name val="Calibri"/>
      <family val="2"/>
      <scheme val="minor"/>
    </font>
    <font>
      <sz val="15"/>
      <name val="Calibri"/>
      <family val="2"/>
      <scheme val="minor"/>
    </font>
    <font>
      <u/>
      <sz val="11"/>
      <name val="Calibri"/>
      <family val="2"/>
      <scheme val="minor"/>
    </font>
    <font>
      <b/>
      <i/>
      <sz val="11"/>
      <name val="Calibri"/>
      <family val="2"/>
      <scheme val="minor"/>
    </font>
    <font>
      <i/>
      <sz val="11"/>
      <name val="Calibri"/>
      <family val="2"/>
      <scheme val="minor"/>
    </font>
    <font>
      <b/>
      <i/>
      <sz val="11"/>
      <color rgb="FF000000"/>
      <name val="Calibri"/>
      <family val="2"/>
      <scheme val="minor"/>
    </font>
    <font>
      <b/>
      <sz val="13"/>
      <name val="Calibri"/>
      <family val="2"/>
      <scheme val="minor"/>
    </font>
    <font>
      <sz val="11"/>
      <color rgb="FF006100"/>
      <name val="Calibri"/>
      <family val="2"/>
      <scheme val="minor"/>
    </font>
    <font>
      <b/>
      <sz val="11"/>
      <color rgb="FFFA7D00"/>
      <name val="Calibri"/>
      <family val="2"/>
      <scheme val="minor"/>
    </font>
    <font>
      <sz val="11"/>
      <name val="Calibri"/>
      <family val="2"/>
    </font>
    <font>
      <sz val="11"/>
      <color theme="1"/>
      <name val="Calibri"/>
      <family val="2"/>
    </font>
    <font>
      <b/>
      <sz val="11"/>
      <color rgb="FF000000"/>
      <name val="Calibri"/>
      <family val="2"/>
      <scheme val="minor"/>
    </font>
    <font>
      <i/>
      <sz val="11"/>
      <color theme="1"/>
      <name val="Calibri"/>
      <family val="2"/>
      <scheme val="minor"/>
    </font>
    <font>
      <u/>
      <sz val="11"/>
      <color theme="10"/>
      <name val="Calibri"/>
      <family val="2"/>
      <scheme val="minor"/>
    </font>
    <font>
      <sz val="11"/>
      <color rgb="FFFF0000"/>
      <name val="Calibri"/>
      <family val="2"/>
      <scheme val="minor"/>
    </font>
  </fonts>
  <fills count="11">
    <fill>
      <patternFill patternType="none"/>
    </fill>
    <fill>
      <patternFill patternType="gray125"/>
    </fill>
    <fill>
      <patternFill patternType="solid">
        <fgColor rgb="FF719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rgb="FFC6EFCE"/>
      </patternFill>
    </fill>
    <fill>
      <patternFill patternType="solid">
        <fgColor rgb="FFF2F2F2"/>
      </patternFill>
    </fill>
    <fill>
      <patternFill patternType="solid">
        <fgColor theme="9" tint="0.59999389629810485"/>
        <bgColor indexed="64"/>
      </patternFill>
    </fill>
    <fill>
      <patternFill patternType="solid">
        <fgColor rgb="FF00B0F0"/>
        <bgColor indexed="64"/>
      </patternFill>
    </fill>
  </fills>
  <borders count="14">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14" fillId="7" borderId="0" applyNumberFormat="0" applyBorder="0" applyAlignment="0" applyProtection="0"/>
    <xf numFmtId="0" fontId="15" fillId="8" borderId="7" applyNumberFormat="0" applyAlignment="0" applyProtection="0"/>
    <xf numFmtId="0" fontId="17" fillId="0" borderId="0"/>
    <xf numFmtId="0" fontId="20" fillId="0" borderId="0" applyNumberFormat="0" applyFill="0" applyBorder="0" applyAlignment="0" applyProtection="0"/>
  </cellStyleXfs>
  <cellXfs count="14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xf numFmtId="10" fontId="0" fillId="0" borderId="1" xfId="0" applyNumberFormat="1" applyBorder="1" applyAlignment="1">
      <alignment vertical="center"/>
    </xf>
    <xf numFmtId="0" fontId="0" fillId="0" borderId="4" xfId="0" applyBorder="1" applyAlignment="1" applyProtection="1">
      <alignment vertical="center"/>
      <protection locked="0"/>
    </xf>
    <xf numFmtId="0" fontId="0" fillId="0" borderId="1" xfId="0" applyBorder="1" applyAlignment="1" applyProtection="1">
      <alignment vertical="center"/>
      <protection locked="0"/>
    </xf>
    <xf numFmtId="164" fontId="0" fillId="0" borderId="0" xfId="0" applyNumberFormat="1" applyAlignment="1">
      <alignment vertical="center"/>
    </xf>
    <xf numFmtId="164" fontId="0" fillId="0" borderId="1" xfId="0" applyNumberFormat="1" applyBorder="1" applyAlignment="1" applyProtection="1">
      <alignment vertical="center"/>
      <protection locked="0"/>
    </xf>
    <xf numFmtId="164" fontId="0" fillId="0" borderId="0" xfId="0" applyNumberFormat="1"/>
    <xf numFmtId="0" fontId="5" fillId="0" borderId="0" xfId="0" applyFont="1"/>
    <xf numFmtId="0" fontId="4" fillId="0" borderId="0" xfId="0" applyFont="1"/>
    <xf numFmtId="0" fontId="7" fillId="0" borderId="0" xfId="0" applyFont="1"/>
    <xf numFmtId="0" fontId="8" fillId="0" borderId="0" xfId="0" applyFont="1"/>
    <xf numFmtId="0" fontId="6" fillId="0" borderId="0" xfId="0" applyFont="1" applyAlignment="1">
      <alignment vertical="center"/>
    </xf>
    <xf numFmtId="0" fontId="9" fillId="0" borderId="0" xfId="0" applyFont="1" applyAlignment="1">
      <alignment vertical="center"/>
    </xf>
    <xf numFmtId="0" fontId="4" fillId="0" borderId="0" xfId="0" applyFont="1" applyAlignment="1">
      <alignment vertical="center"/>
    </xf>
    <xf numFmtId="0" fontId="5" fillId="0" borderId="0" xfId="0" applyFont="1" applyAlignment="1">
      <alignment vertical="center" wrapText="1"/>
    </xf>
    <xf numFmtId="10" fontId="4" fillId="0" borderId="0" xfId="0" applyNumberFormat="1"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14" fontId="4" fillId="0" borderId="0" xfId="0" applyNumberFormat="1" applyFont="1" applyAlignment="1">
      <alignment vertical="center" wrapText="1"/>
    </xf>
    <xf numFmtId="0" fontId="4" fillId="0" borderId="0" xfId="0" quotePrefix="1" applyFont="1" applyAlignment="1">
      <alignment vertical="center"/>
    </xf>
    <xf numFmtId="0" fontId="5" fillId="0" borderId="0" xfId="0" quotePrefix="1" applyFont="1"/>
    <xf numFmtId="0" fontId="6" fillId="0" borderId="0" xfId="0" applyFont="1"/>
    <xf numFmtId="0" fontId="4" fillId="3" borderId="0" xfId="0" applyFont="1" applyFill="1"/>
    <xf numFmtId="0" fontId="4" fillId="4" borderId="0" xfId="0" applyFont="1" applyFill="1"/>
    <xf numFmtId="0" fontId="4" fillId="5" borderId="0" xfId="0" applyFont="1" applyFill="1"/>
    <xf numFmtId="0" fontId="5" fillId="5" borderId="5" xfId="0" applyFont="1" applyFill="1" applyBorder="1" applyAlignment="1">
      <alignment horizontal="left"/>
    </xf>
    <xf numFmtId="0" fontId="4" fillId="5" borderId="5" xfId="0" applyFont="1" applyFill="1" applyBorder="1" applyAlignment="1">
      <alignment horizontal="left"/>
    </xf>
    <xf numFmtId="7" fontId="4" fillId="5" borderId="5" xfId="0" applyNumberFormat="1" applyFont="1" applyFill="1" applyBorder="1" applyAlignment="1">
      <alignment horizontal="left"/>
    </xf>
    <xf numFmtId="5" fontId="4" fillId="0" borderId="0" xfId="0" applyNumberFormat="1" applyFont="1" applyAlignment="1">
      <alignment horizontal="left"/>
    </xf>
    <xf numFmtId="7" fontId="4" fillId="0" borderId="0" xfId="0" applyNumberFormat="1" applyFont="1" applyAlignment="1">
      <alignment horizontal="left"/>
    </xf>
    <xf numFmtId="2" fontId="4" fillId="5" borderId="5" xfId="0" applyNumberFormat="1" applyFont="1" applyFill="1" applyBorder="1" applyAlignment="1">
      <alignment horizontal="left"/>
    </xf>
    <xf numFmtId="0" fontId="11" fillId="3" borderId="6" xfId="0" applyFont="1" applyFill="1" applyBorder="1"/>
    <xf numFmtId="0" fontId="5" fillId="3" borderId="5" xfId="0" applyFont="1" applyFill="1" applyBorder="1"/>
    <xf numFmtId="0" fontId="4" fillId="3" borderId="6" xfId="0" applyFont="1" applyFill="1" applyBorder="1" applyAlignment="1">
      <alignment vertical="center" wrapText="1"/>
    </xf>
    <xf numFmtId="0" fontId="4" fillId="3" borderId="5" xfId="0" applyFont="1" applyFill="1" applyBorder="1" applyAlignment="1">
      <alignment horizontal="left" vertical="center" wrapText="1"/>
    </xf>
    <xf numFmtId="0" fontId="4" fillId="3" borderId="6" xfId="0" quotePrefix="1" applyFont="1" applyFill="1" applyBorder="1" applyAlignment="1">
      <alignment horizontal="left"/>
    </xf>
    <xf numFmtId="0" fontId="4" fillId="0" borderId="0" xfId="0" applyFont="1" applyAlignment="1">
      <alignment horizontal="left"/>
    </xf>
    <xf numFmtId="0" fontId="5" fillId="3" borderId="6" xfId="0" applyFont="1" applyFill="1" applyBorder="1" applyAlignment="1">
      <alignment vertical="center" wrapText="1"/>
    </xf>
    <xf numFmtId="165" fontId="5" fillId="3" borderId="5" xfId="0" applyNumberFormat="1" applyFont="1" applyFill="1" applyBorder="1" applyAlignment="1">
      <alignment horizontal="left"/>
    </xf>
    <xf numFmtId="0" fontId="5" fillId="5" borderId="0" xfId="0" applyFont="1" applyFill="1" applyAlignment="1">
      <alignment vertical="center" wrapText="1"/>
    </xf>
    <xf numFmtId="0" fontId="5" fillId="5" borderId="0" xfId="0" applyFont="1" applyFill="1" applyAlignment="1">
      <alignment horizontal="left" vertical="center" wrapText="1"/>
    </xf>
    <xf numFmtId="165" fontId="5" fillId="5" borderId="0" xfId="0" applyNumberFormat="1" applyFont="1" applyFill="1" applyAlignment="1">
      <alignment horizontal="left" vertical="center" wrapText="1"/>
    </xf>
    <xf numFmtId="0" fontId="4" fillId="6" borderId="0" xfId="0" applyFont="1" applyFill="1"/>
    <xf numFmtId="0" fontId="4" fillId="4" borderId="5" xfId="0" applyFont="1" applyFill="1" applyBorder="1" applyAlignment="1">
      <alignment horizontal="left"/>
    </xf>
    <xf numFmtId="0" fontId="5" fillId="4" borderId="5" xfId="0" quotePrefix="1" applyFont="1" applyFill="1" applyBorder="1" applyAlignment="1">
      <alignment horizontal="left"/>
    </xf>
    <xf numFmtId="0" fontId="5" fillId="4" borderId="5" xfId="0" applyFont="1" applyFill="1" applyBorder="1" applyAlignment="1">
      <alignment horizontal="left"/>
    </xf>
    <xf numFmtId="0" fontId="4" fillId="4" borderId="5" xfId="0" applyFont="1" applyFill="1" applyBorder="1"/>
    <xf numFmtId="0" fontId="5" fillId="4" borderId="5" xfId="0" applyFont="1" applyFill="1" applyBorder="1"/>
    <xf numFmtId="0" fontId="4" fillId="4" borderId="5" xfId="0" applyFont="1" applyFill="1" applyBorder="1" applyAlignment="1">
      <alignment vertical="center" wrapText="1"/>
    </xf>
    <xf numFmtId="0" fontId="4" fillId="4" borderId="5" xfId="0" applyFont="1" applyFill="1" applyBorder="1" applyAlignment="1">
      <alignment horizontal="left" vertical="center" wrapText="1"/>
    </xf>
    <xf numFmtId="0" fontId="5" fillId="4" borderId="5" xfId="0" applyFont="1" applyFill="1" applyBorder="1" applyAlignment="1">
      <alignment vertical="center" wrapText="1"/>
    </xf>
    <xf numFmtId="0" fontId="13" fillId="0" borderId="0" xfId="0" applyFont="1"/>
    <xf numFmtId="0" fontId="5" fillId="4" borderId="0" xfId="0" applyFont="1" applyFill="1"/>
    <xf numFmtId="2" fontId="4" fillId="0" borderId="0" xfId="0" applyNumberFormat="1" applyFont="1"/>
    <xf numFmtId="167" fontId="4" fillId="0" borderId="0" xfId="0" applyNumberFormat="1" applyFont="1"/>
    <xf numFmtId="10" fontId="0" fillId="0" borderId="1" xfId="0" applyNumberFormat="1" applyBorder="1" applyAlignment="1" applyProtection="1">
      <alignment vertical="center"/>
      <protection locked="0"/>
    </xf>
    <xf numFmtId="10" fontId="4" fillId="0" borderId="0" xfId="0" applyNumberFormat="1" applyFont="1"/>
    <xf numFmtId="0" fontId="4" fillId="9" borderId="0" xfId="0" applyFont="1" applyFill="1"/>
    <xf numFmtId="0" fontId="5" fillId="9" borderId="0" xfId="0" applyFont="1" applyFill="1"/>
    <xf numFmtId="0" fontId="4" fillId="9" borderId="0" xfId="0" applyFont="1" applyFill="1" applyAlignment="1">
      <alignment horizontal="left"/>
    </xf>
    <xf numFmtId="10" fontId="4" fillId="9" borderId="0" xfId="0" applyNumberFormat="1" applyFont="1" applyFill="1" applyAlignment="1">
      <alignment horizontal="left"/>
    </xf>
    <xf numFmtId="0" fontId="15" fillId="0" borderId="0" xfId="2" applyFill="1" applyBorder="1"/>
    <xf numFmtId="167" fontId="15" fillId="0" borderId="0" xfId="2" applyNumberFormat="1" applyFill="1" applyBorder="1"/>
    <xf numFmtId="2" fontId="15" fillId="0" borderId="0" xfId="2" applyNumberFormat="1" applyFill="1" applyBorder="1"/>
    <xf numFmtId="0" fontId="5" fillId="3" borderId="0" xfId="0" quotePrefix="1" applyFont="1" applyFill="1"/>
    <xf numFmtId="0" fontId="5" fillId="4" borderId="0" xfId="0" quotePrefix="1" applyFont="1" applyFill="1"/>
    <xf numFmtId="166" fontId="4" fillId="0" borderId="0" xfId="0" applyNumberFormat="1" applyFont="1"/>
    <xf numFmtId="165" fontId="4" fillId="3" borderId="5" xfId="0" applyNumberFormat="1" applyFont="1" applyFill="1" applyBorder="1" applyAlignment="1">
      <alignment horizontal="left" vertical="center" wrapText="1"/>
    </xf>
    <xf numFmtId="165" fontId="4" fillId="3" borderId="5" xfId="0" applyNumberFormat="1" applyFont="1" applyFill="1" applyBorder="1" applyAlignment="1">
      <alignment horizontal="left"/>
    </xf>
    <xf numFmtId="165" fontId="4" fillId="0" borderId="0" xfId="0" applyNumberFormat="1" applyFont="1"/>
    <xf numFmtId="165" fontId="5" fillId="0" borderId="0" xfId="0" applyNumberFormat="1" applyFont="1" applyAlignment="1">
      <alignment horizontal="left" vertical="center" wrapText="1"/>
    </xf>
    <xf numFmtId="0" fontId="10" fillId="0" borderId="0" xfId="0" applyFont="1" applyAlignment="1">
      <alignment horizontal="left"/>
    </xf>
    <xf numFmtId="0" fontId="11" fillId="0" borderId="0" xfId="0" applyFont="1"/>
    <xf numFmtId="0" fontId="4" fillId="0" borderId="0" xfId="0" quotePrefix="1" applyFont="1" applyAlignment="1">
      <alignment horizontal="left"/>
    </xf>
    <xf numFmtId="165" fontId="4" fillId="0" borderId="0" xfId="0" applyNumberFormat="1" applyFont="1" applyAlignment="1">
      <alignment horizontal="left" vertical="center" wrapText="1"/>
    </xf>
    <xf numFmtId="165" fontId="4" fillId="0" borderId="0" xfId="0" applyNumberFormat="1" applyFont="1" applyAlignment="1">
      <alignment horizontal="left"/>
    </xf>
    <xf numFmtId="165" fontId="5" fillId="0" borderId="0" xfId="0" applyNumberFormat="1" applyFont="1" applyAlignment="1">
      <alignment horizontal="left"/>
    </xf>
    <xf numFmtId="0" fontId="19" fillId="2" borderId="2" xfId="0" applyFont="1" applyFill="1" applyBorder="1" applyAlignment="1">
      <alignment vertical="center"/>
    </xf>
    <xf numFmtId="0" fontId="19" fillId="2" borderId="3" xfId="0" applyFont="1" applyFill="1" applyBorder="1" applyAlignment="1">
      <alignment vertical="center"/>
    </xf>
    <xf numFmtId="164" fontId="19" fillId="2" borderId="3" xfId="0" applyNumberFormat="1" applyFont="1" applyFill="1" applyBorder="1" applyAlignment="1">
      <alignment vertical="center"/>
    </xf>
    <xf numFmtId="0" fontId="19" fillId="2" borderId="3" xfId="0" quotePrefix="1" applyFont="1" applyFill="1" applyBorder="1" applyAlignment="1">
      <alignment vertical="center"/>
    </xf>
    <xf numFmtId="0" fontId="20" fillId="9" borderId="0" xfId="4" applyFill="1"/>
    <xf numFmtId="0" fontId="20" fillId="0" borderId="0" xfId="4"/>
    <xf numFmtId="2" fontId="4" fillId="4" borderId="5" xfId="0" applyNumberFormat="1" applyFont="1" applyFill="1" applyBorder="1" applyAlignment="1">
      <alignment horizontal="left" vertical="center" wrapText="1"/>
    </xf>
    <xf numFmtId="2" fontId="5" fillId="4" borderId="5" xfId="0" applyNumberFormat="1" applyFont="1" applyFill="1" applyBorder="1" applyAlignment="1">
      <alignment horizontal="left"/>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11" xfId="0" applyFont="1" applyFill="1" applyBorder="1" applyAlignment="1">
      <alignment vertical="center" wrapText="1"/>
    </xf>
    <xf numFmtId="0" fontId="5" fillId="3" borderId="5" xfId="0" applyFont="1" applyFill="1" applyBorder="1" applyAlignment="1">
      <alignment vertical="center" wrapText="1"/>
    </xf>
    <xf numFmtId="0" fontId="4" fillId="3" borderId="12" xfId="0" applyFont="1" applyFill="1" applyBorder="1" applyAlignment="1">
      <alignment horizontal="left" vertical="center" wrapText="1"/>
    </xf>
    <xf numFmtId="0" fontId="5" fillId="3" borderId="13" xfId="0" applyFont="1" applyFill="1" applyBorder="1" applyAlignment="1">
      <alignment vertical="center" wrapText="1"/>
    </xf>
    <xf numFmtId="0" fontId="5" fillId="3" borderId="6" xfId="0" applyFont="1" applyFill="1" applyBorder="1"/>
    <xf numFmtId="10" fontId="4" fillId="3" borderId="5" xfId="0" applyNumberFormat="1" applyFont="1" applyFill="1" applyBorder="1"/>
    <xf numFmtId="0" fontId="4" fillId="10" borderId="0" xfId="0" applyFont="1" applyFill="1"/>
    <xf numFmtId="5" fontId="4" fillId="10" borderId="6" xfId="0" applyNumberFormat="1" applyFont="1" applyFill="1" applyBorder="1" applyAlignment="1" applyProtection="1">
      <alignment horizontal="left"/>
      <protection locked="0"/>
    </xf>
    <xf numFmtId="0" fontId="4" fillId="10" borderId="0" xfId="0" applyFont="1" applyFill="1" applyAlignment="1" applyProtection="1">
      <alignment horizontal="left"/>
      <protection locked="0"/>
    </xf>
    <xf numFmtId="0" fontId="4" fillId="10" borderId="5" xfId="0" applyFont="1" applyFill="1" applyBorder="1" applyAlignment="1" applyProtection="1">
      <alignment horizontal="left" vertical="center" wrapText="1"/>
      <protection locked="0"/>
    </xf>
    <xf numFmtId="165" fontId="4" fillId="10" borderId="5" xfId="0" applyNumberFormat="1" applyFont="1" applyFill="1" applyBorder="1" applyAlignment="1" applyProtection="1">
      <alignment horizontal="left" vertical="center" wrapText="1"/>
      <protection locked="0"/>
    </xf>
    <xf numFmtId="14" fontId="0" fillId="0" borderId="0" xfId="0" applyNumberFormat="1" applyAlignment="1">
      <alignment vertical="center"/>
    </xf>
    <xf numFmtId="14" fontId="19" fillId="2" borderId="3" xfId="0" applyNumberFormat="1" applyFont="1" applyFill="1" applyBorder="1" applyAlignment="1">
      <alignment vertical="center"/>
    </xf>
    <xf numFmtId="14" fontId="0" fillId="0" borderId="0" xfId="0" applyNumberFormat="1"/>
    <xf numFmtId="14" fontId="0" fillId="0" borderId="1" xfId="0" applyNumberFormat="1" applyBorder="1" applyAlignment="1" applyProtection="1">
      <alignment vertical="center"/>
      <protection locked="0"/>
    </xf>
    <xf numFmtId="0" fontId="21" fillId="0" borderId="0" xfId="0" applyFont="1"/>
    <xf numFmtId="0" fontId="5" fillId="0" borderId="0" xfId="0" applyFont="1" applyAlignment="1">
      <alignment vertical="center"/>
    </xf>
    <xf numFmtId="14" fontId="4" fillId="0" borderId="1" xfId="0" applyNumberFormat="1" applyFont="1" applyBorder="1" applyAlignment="1" applyProtection="1">
      <alignment vertical="center"/>
      <protection locked="0"/>
    </xf>
    <xf numFmtId="167" fontId="14" fillId="0" borderId="0" xfId="1" applyNumberFormat="1" applyFill="1"/>
    <xf numFmtId="0" fontId="5" fillId="0" borderId="0" xfId="0" applyFont="1" applyAlignment="1">
      <alignment horizontal="left"/>
    </xf>
    <xf numFmtId="0" fontId="4" fillId="0" borderId="0" xfId="0" applyFont="1" applyAlignment="1">
      <alignment horizontal="left" vertical="center" wrapText="1"/>
    </xf>
    <xf numFmtId="0" fontId="4" fillId="3" borderId="6" xfId="0" applyFont="1" applyFill="1" applyBorder="1" applyAlignment="1">
      <alignment horizontal="left"/>
    </xf>
    <xf numFmtId="0" fontId="21" fillId="0" borderId="0" xfId="0" applyFont="1" applyAlignment="1">
      <alignment horizontal="left" wrapText="1"/>
    </xf>
    <xf numFmtId="0" fontId="4" fillId="0" borderId="0" xfId="0" applyFont="1" applyAlignment="1">
      <alignment horizontal="left" vertical="top"/>
    </xf>
    <xf numFmtId="0" fontId="5" fillId="4" borderId="5" xfId="0" applyFont="1" applyFill="1" applyBorder="1" applyAlignment="1">
      <alignment vertical="top" wrapText="1"/>
    </xf>
    <xf numFmtId="2" fontId="5" fillId="5" borderId="0" xfId="0" applyNumberFormat="1" applyFont="1" applyFill="1" applyAlignment="1">
      <alignment horizontal="left" vertical="top" wrapText="1"/>
    </xf>
    <xf numFmtId="0" fontId="5" fillId="0" borderId="0" xfId="0" applyFont="1" applyAlignment="1">
      <alignment horizontal="left"/>
    </xf>
    <xf numFmtId="0" fontId="21" fillId="0" borderId="0" xfId="0" applyFont="1" applyAlignment="1">
      <alignment horizontal="left" vertical="center" wrapText="1"/>
    </xf>
    <xf numFmtId="0" fontId="4" fillId="0" borderId="0" xfId="0" applyFont="1" applyAlignment="1">
      <alignment horizontal="left" vertical="center" wrapText="1"/>
    </xf>
    <xf numFmtId="0" fontId="4" fillId="0" borderId="0" xfId="0" quotePrefix="1" applyFont="1" applyAlignment="1">
      <alignment horizontal="left" vertical="top" wrapText="1"/>
    </xf>
    <xf numFmtId="0" fontId="21" fillId="0" borderId="0" xfId="0" applyFont="1" applyAlignment="1">
      <alignment horizontal="left" wrapText="1"/>
    </xf>
    <xf numFmtId="0" fontId="0" fillId="0" borderId="0" xfId="0" applyAlignment="1">
      <alignment horizontal="left" wrapText="1"/>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0" fillId="3" borderId="6" xfId="0" applyFont="1" applyFill="1" applyBorder="1" applyAlignment="1">
      <alignment horizontal="left"/>
    </xf>
    <xf numFmtId="0" fontId="10" fillId="3" borderId="8" xfId="0" applyFont="1" applyFill="1" applyBorder="1" applyAlignment="1">
      <alignment horizontal="left"/>
    </xf>
    <xf numFmtId="0" fontId="4" fillId="3" borderId="6" xfId="0" applyFont="1" applyFill="1" applyBorder="1" applyAlignment="1">
      <alignment horizontal="left"/>
    </xf>
    <xf numFmtId="0" fontId="4" fillId="3" borderId="8" xfId="0" applyFont="1" applyFill="1" applyBorder="1" applyAlignment="1">
      <alignment horizontal="left"/>
    </xf>
    <xf numFmtId="0" fontId="18" fillId="4" borderId="6" xfId="0" applyFont="1" applyFill="1" applyBorder="1" applyAlignment="1">
      <alignment horizontal="center"/>
    </xf>
    <xf numFmtId="0" fontId="18" fillId="4" borderId="8" xfId="0" applyFont="1" applyFill="1" applyBorder="1" applyAlignment="1">
      <alignment horizontal="center"/>
    </xf>
    <xf numFmtId="0" fontId="5" fillId="3" borderId="6" xfId="0" applyFont="1" applyFill="1" applyBorder="1" applyAlignment="1">
      <alignment horizontal="center"/>
    </xf>
    <xf numFmtId="0" fontId="5" fillId="3" borderId="8" xfId="0" applyFont="1" applyFill="1" applyBorder="1" applyAlignment="1">
      <alignment horizontal="center"/>
    </xf>
    <xf numFmtId="0" fontId="12" fillId="4" borderId="6" xfId="0" applyFont="1" applyFill="1" applyBorder="1" applyAlignment="1">
      <alignment horizontal="center"/>
    </xf>
    <xf numFmtId="0" fontId="12" fillId="4" borderId="8" xfId="0" applyFont="1" applyFill="1" applyBorder="1" applyAlignment="1">
      <alignment horizontal="center"/>
    </xf>
    <xf numFmtId="0" fontId="10" fillId="3" borderId="6" xfId="0" applyFont="1" applyFill="1" applyBorder="1" applyAlignment="1">
      <alignment horizontal="center"/>
    </xf>
    <xf numFmtId="0" fontId="10" fillId="3" borderId="8" xfId="0" applyFont="1" applyFill="1" applyBorder="1" applyAlignment="1">
      <alignment horizontal="center"/>
    </xf>
    <xf numFmtId="0" fontId="4" fillId="4" borderId="6" xfId="0" applyFont="1" applyFill="1" applyBorder="1" applyAlignment="1">
      <alignment horizontal="left"/>
    </xf>
    <xf numFmtId="0" fontId="4" fillId="4" borderId="8" xfId="0" applyFont="1" applyFill="1" applyBorder="1" applyAlignment="1">
      <alignment horizontal="left"/>
    </xf>
    <xf numFmtId="0" fontId="12" fillId="4" borderId="6" xfId="0" applyFont="1" applyFill="1" applyBorder="1" applyAlignment="1">
      <alignment horizontal="left"/>
    </xf>
    <xf numFmtId="0" fontId="12" fillId="4" borderId="8" xfId="0" applyFont="1" applyFill="1" applyBorder="1" applyAlignment="1">
      <alignment horizontal="left"/>
    </xf>
    <xf numFmtId="0" fontId="5" fillId="0" borderId="0" xfId="0" applyFont="1" applyAlignment="1">
      <alignment horizontal="center" vertical="center" wrapText="1"/>
    </xf>
    <xf numFmtId="0" fontId="4" fillId="0" borderId="0" xfId="0" applyFont="1" applyAlignment="1">
      <alignment horizontal="left" wrapText="1"/>
    </xf>
  </cellXfs>
  <cellStyles count="5">
    <cellStyle name="Berekening" xfId="2" builtinId="22"/>
    <cellStyle name="Goed" xfId="1" builtinId="26"/>
    <cellStyle name="Hyperlink" xfId="4" builtinId="8"/>
    <cellStyle name="Standaard" xfId="0" builtinId="0"/>
    <cellStyle name="Standaard 2" xfId="3" xr:uid="{A4DEE55E-2D2D-4472-89F1-25AFE175997D}"/>
  </cellStyles>
  <dxfs count="27">
    <dxf>
      <alignment horizontal="general" vertical="center"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numFmt numFmtId="14" formatCode="0.00%"/>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numFmt numFmtId="14" formatCode="0.00%"/>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numFmt numFmtId="14" formatCode="0.00%"/>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numFmt numFmtId="14" formatCode="0.00%"/>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1" hidden="0"/>
    </dxf>
    <dxf>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numFmt numFmtId="19" formatCode="d/m/yyyy"/>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numFmt numFmtId="164" formatCode="000000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border>
      <protection locked="0" hidden="0"/>
    </dxf>
    <dxf>
      <alignment horizontal="general" vertical="center" textRotation="0" wrapText="0" indent="0" justifyLastLine="0" shrinkToFit="0" readingOrder="0"/>
      <border diagonalUp="0" diagonalDown="0">
        <left/>
        <right style="thin">
          <color theme="0" tint="-0.34998626667073579"/>
        </right>
        <top style="thin">
          <color theme="0" tint="-0.34998626667073579"/>
        </top>
        <bottom style="thin">
          <color theme="0" tint="-0.34998626667073579"/>
        </bottom>
      </border>
      <protection locked="0" hidden="0"/>
    </dxf>
    <dxf>
      <border>
        <top style="thin">
          <color theme="0" tint="-0.34998626667073579"/>
        </top>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alignment horizontal="general" vertical="center" textRotation="0" wrapText="0" indent="0" justifyLastLine="0" shrinkToFit="0" readingOrder="0"/>
    </dxf>
    <dxf>
      <border>
        <bottom style="thin">
          <color theme="0" tint="-0.34998626667073579"/>
        </bottom>
      </border>
    </dxf>
    <dxf>
      <font>
        <i/>
      </font>
      <fill>
        <patternFill patternType="solid">
          <fgColor indexed="64"/>
          <bgColor rgb="FF719442"/>
        </patternFill>
      </fill>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bottom/>
      </border>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719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3</xdr:col>
      <xdr:colOff>6789420</xdr:colOff>
      <xdr:row>10</xdr:row>
      <xdr:rowOff>0</xdr:rowOff>
    </xdr:from>
    <xdr:to>
      <xdr:col>6</xdr:col>
      <xdr:colOff>1455605</xdr:colOff>
      <xdr:row>14</xdr:row>
      <xdr:rowOff>72921</xdr:rowOff>
    </xdr:to>
    <xdr:pic>
      <xdr:nvPicPr>
        <xdr:cNvPr id="2" name="Afbeelding 1">
          <a:extLst>
            <a:ext uri="{FF2B5EF4-FFF2-40B4-BE49-F238E27FC236}">
              <a16:creationId xmlns:a16="http://schemas.microsoft.com/office/drawing/2014/main" id="{4E03C4BD-A215-46CA-98C0-57842B62A337}"/>
            </a:ext>
          </a:extLst>
        </xdr:cNvPr>
        <xdr:cNvPicPr>
          <a:picLocks noChangeAspect="1"/>
        </xdr:cNvPicPr>
      </xdr:nvPicPr>
      <xdr:blipFill>
        <a:blip xmlns:r="http://schemas.openxmlformats.org/officeDocument/2006/relationships" r:embed="rId1"/>
        <a:stretch>
          <a:fillRect/>
        </a:stretch>
      </xdr:blipFill>
      <xdr:spPr>
        <a:xfrm>
          <a:off x="11605260" y="2133600"/>
          <a:ext cx="16710845" cy="804441"/>
        </a:xfrm>
        <a:prstGeom prst="rect">
          <a:avLst/>
        </a:prstGeom>
      </xdr:spPr>
    </xdr:pic>
    <xdr:clientData/>
  </xdr:twoCellAnchor>
  <xdr:twoCellAnchor editAs="oneCell">
    <xdr:from>
      <xdr:col>4</xdr:col>
      <xdr:colOff>9525</xdr:colOff>
      <xdr:row>19</xdr:row>
      <xdr:rowOff>0</xdr:rowOff>
    </xdr:from>
    <xdr:to>
      <xdr:col>6</xdr:col>
      <xdr:colOff>1288163</xdr:colOff>
      <xdr:row>21</xdr:row>
      <xdr:rowOff>41221</xdr:rowOff>
    </xdr:to>
    <xdr:pic>
      <xdr:nvPicPr>
        <xdr:cNvPr id="4" name="Afbeelding 3">
          <a:extLst>
            <a:ext uri="{FF2B5EF4-FFF2-40B4-BE49-F238E27FC236}">
              <a16:creationId xmlns:a16="http://schemas.microsoft.com/office/drawing/2014/main" id="{9855BB15-6659-4920-9CD6-ACB123D303B9}"/>
            </a:ext>
          </a:extLst>
        </xdr:cNvPr>
        <xdr:cNvPicPr>
          <a:picLocks noChangeAspect="1"/>
        </xdr:cNvPicPr>
      </xdr:nvPicPr>
      <xdr:blipFill>
        <a:blip xmlns:r="http://schemas.openxmlformats.org/officeDocument/2006/relationships" r:embed="rId2"/>
        <a:stretch>
          <a:fillRect/>
        </a:stretch>
      </xdr:blipFill>
      <xdr:spPr>
        <a:xfrm>
          <a:off x="11315700" y="3886200"/>
          <a:ext cx="16070328" cy="4285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0</xdr:row>
      <xdr:rowOff>177258</xdr:rowOff>
    </xdr:from>
    <xdr:to>
      <xdr:col>15</xdr:col>
      <xdr:colOff>498792</xdr:colOff>
      <xdr:row>1</xdr:row>
      <xdr:rowOff>536638</xdr:rowOff>
    </xdr:to>
    <xdr:pic>
      <xdr:nvPicPr>
        <xdr:cNvPr id="4" name="Afbeelding 3">
          <a:extLst>
            <a:ext uri="{FF2B5EF4-FFF2-40B4-BE49-F238E27FC236}">
              <a16:creationId xmlns:a16="http://schemas.microsoft.com/office/drawing/2014/main" id="{2BA92A67-3789-4634-A90B-8B974FB423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680655" y="177258"/>
          <a:ext cx="1107281" cy="5970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43</xdr:row>
      <xdr:rowOff>40005</xdr:rowOff>
    </xdr:from>
    <xdr:to>
      <xdr:col>5</xdr:col>
      <xdr:colOff>2435216</xdr:colOff>
      <xdr:row>45</xdr:row>
      <xdr:rowOff>149167</xdr:rowOff>
    </xdr:to>
    <xdr:pic>
      <xdr:nvPicPr>
        <xdr:cNvPr id="11" name="Afbeelding 5">
          <a:extLst>
            <a:ext uri="{FF2B5EF4-FFF2-40B4-BE49-F238E27FC236}">
              <a16:creationId xmlns:a16="http://schemas.microsoft.com/office/drawing/2014/main" id="{A4EFA102-073C-2732-52F3-1E5D9D636723}"/>
            </a:ext>
          </a:extLst>
        </xdr:cNvPr>
        <xdr:cNvPicPr>
          <a:picLocks noChangeAspect="1"/>
        </xdr:cNvPicPr>
      </xdr:nvPicPr>
      <xdr:blipFill>
        <a:blip xmlns:r="http://schemas.openxmlformats.org/officeDocument/2006/relationships" r:embed="rId1"/>
        <a:stretch>
          <a:fillRect/>
        </a:stretch>
      </xdr:blipFill>
      <xdr:spPr>
        <a:xfrm>
          <a:off x="2621280" y="8742045"/>
          <a:ext cx="10222856" cy="466667"/>
        </a:xfrm>
        <a:prstGeom prst="rect">
          <a:avLst/>
        </a:prstGeom>
      </xdr:spPr>
    </xdr:pic>
    <xdr:clientData/>
  </xdr:twoCellAnchor>
  <xdr:twoCellAnchor editAs="oneCell">
    <xdr:from>
      <xdr:col>3</xdr:col>
      <xdr:colOff>34290</xdr:colOff>
      <xdr:row>75</xdr:row>
      <xdr:rowOff>89535</xdr:rowOff>
    </xdr:from>
    <xdr:to>
      <xdr:col>6</xdr:col>
      <xdr:colOff>3798</xdr:colOff>
      <xdr:row>78</xdr:row>
      <xdr:rowOff>579</xdr:rowOff>
    </xdr:to>
    <xdr:pic>
      <xdr:nvPicPr>
        <xdr:cNvPr id="165" name="Afbeelding 6">
          <a:extLst>
            <a:ext uri="{FF2B5EF4-FFF2-40B4-BE49-F238E27FC236}">
              <a16:creationId xmlns:a16="http://schemas.microsoft.com/office/drawing/2014/main" id="{D9AAE5A5-DC04-6AC3-CB73-F50F3BD6CC53}"/>
            </a:ext>
          </a:extLst>
        </xdr:cNvPr>
        <xdr:cNvPicPr>
          <a:picLocks noChangeAspect="1"/>
        </xdr:cNvPicPr>
      </xdr:nvPicPr>
      <xdr:blipFill>
        <a:blip xmlns:r="http://schemas.openxmlformats.org/officeDocument/2006/relationships" r:embed="rId2"/>
        <a:stretch>
          <a:fillRect/>
        </a:stretch>
      </xdr:blipFill>
      <xdr:spPr>
        <a:xfrm>
          <a:off x="2655570" y="14887575"/>
          <a:ext cx="10291433" cy="457144"/>
        </a:xfrm>
        <a:prstGeom prst="rect">
          <a:avLst/>
        </a:prstGeom>
      </xdr:spPr>
    </xdr:pic>
    <xdr:clientData/>
  </xdr:twoCellAnchor>
  <xdr:twoCellAnchor editAs="oneCell">
    <xdr:from>
      <xdr:col>3</xdr:col>
      <xdr:colOff>0</xdr:colOff>
      <xdr:row>119</xdr:row>
      <xdr:rowOff>0</xdr:rowOff>
    </xdr:from>
    <xdr:to>
      <xdr:col>5</xdr:col>
      <xdr:colOff>2441565</xdr:colOff>
      <xdr:row>121</xdr:row>
      <xdr:rowOff>73605</xdr:rowOff>
    </xdr:to>
    <xdr:pic>
      <xdr:nvPicPr>
        <xdr:cNvPr id="166" name="Afbeelding 7">
          <a:extLst>
            <a:ext uri="{FF2B5EF4-FFF2-40B4-BE49-F238E27FC236}">
              <a16:creationId xmlns:a16="http://schemas.microsoft.com/office/drawing/2014/main" id="{76F34203-3B2E-257D-3EEB-FE5F831232A1}"/>
            </a:ext>
          </a:extLst>
        </xdr:cNvPr>
        <xdr:cNvPicPr>
          <a:picLocks noChangeAspect="1"/>
        </xdr:cNvPicPr>
      </xdr:nvPicPr>
      <xdr:blipFill>
        <a:blip xmlns:r="http://schemas.openxmlformats.org/officeDocument/2006/relationships" r:embed="rId3"/>
        <a:stretch>
          <a:fillRect/>
        </a:stretch>
      </xdr:blipFill>
      <xdr:spPr>
        <a:xfrm>
          <a:off x="2621280" y="23180040"/>
          <a:ext cx="10238095" cy="438095"/>
        </a:xfrm>
        <a:prstGeom prst="rect">
          <a:avLst/>
        </a:prstGeom>
      </xdr:spPr>
    </xdr:pic>
    <xdr:clientData/>
  </xdr:twoCellAnchor>
  <xdr:twoCellAnchor editAs="oneCell">
    <xdr:from>
      <xdr:col>3</xdr:col>
      <xdr:colOff>7620</xdr:colOff>
      <xdr:row>153</xdr:row>
      <xdr:rowOff>160020</xdr:rowOff>
    </xdr:from>
    <xdr:to>
      <xdr:col>5</xdr:col>
      <xdr:colOff>2435218</xdr:colOff>
      <xdr:row>156</xdr:row>
      <xdr:rowOff>35508</xdr:rowOff>
    </xdr:to>
    <xdr:pic>
      <xdr:nvPicPr>
        <xdr:cNvPr id="168" name="Afbeelding 8">
          <a:extLst>
            <a:ext uri="{FF2B5EF4-FFF2-40B4-BE49-F238E27FC236}">
              <a16:creationId xmlns:a16="http://schemas.microsoft.com/office/drawing/2014/main" id="{A0436F31-B603-65C7-486F-4490CC50C818}"/>
            </a:ext>
          </a:extLst>
        </xdr:cNvPr>
        <xdr:cNvPicPr>
          <a:picLocks noChangeAspect="1"/>
        </xdr:cNvPicPr>
      </xdr:nvPicPr>
      <xdr:blipFill>
        <a:blip xmlns:r="http://schemas.openxmlformats.org/officeDocument/2006/relationships" r:embed="rId4"/>
        <a:stretch>
          <a:fillRect/>
        </a:stretch>
      </xdr:blipFill>
      <xdr:spPr>
        <a:xfrm>
          <a:off x="2628900" y="29817060"/>
          <a:ext cx="10219048" cy="4190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1" displayName="Tabel1" ref="B3:N319" totalsRowShown="0" headerRowDxfId="17" dataDxfId="15" headerRowBorderDxfId="16" tableBorderDxfId="14" totalsRowBorderDxfId="13">
  <tableColumns count="13">
    <tableColumn id="1" xr3:uid="{00000000-0010-0000-0000-000001000000}" name="Naam bedrijf" dataDxfId="12"/>
    <tableColumn id="2" xr3:uid="{00000000-0010-0000-0000-000002000000}" name="Relatienummer bedrijf" dataDxfId="11"/>
    <tableColumn id="3" xr3:uid="{00000000-0010-0000-0000-000003000000}" name="Naam deelnemer" dataDxfId="10"/>
    <tableColumn id="4" xr3:uid="{00000000-0010-0000-0000-000004000000}" name="BSN deelnemer" dataDxfId="9"/>
    <tableColumn id="5" xr3:uid="{00000000-0010-0000-0000-000005000000}" name="Datum mutatie" dataDxfId="8"/>
    <tableColumn id="10" xr3:uid="{684710DA-8AEB-45ED-A7EB-3A4919F2F224}" name="Normuren per week" dataDxfId="7"/>
    <tableColumn id="11" xr3:uid="{9CBFAB73-59F4-4BB8-B12D-B87710905278}" name="Contracturen per week" dataDxfId="6"/>
    <tableColumn id="6" xr3:uid="{701588BA-A939-4F32-B5E5-E3EEDF793D22}" name="Contracturen per week min verlofuren per week" dataDxfId="5"/>
    <tableColumn id="8" xr3:uid="{00000000-0010-0000-0000-000008000000}" name="Percentage verlof (automatische berekening)" dataDxfId="4">
      <calculatedColumnFormula>IFERROR((Tabel1[[#This Row],[Contracturen per week]]-Tabel1[[#This Row],[Contracturen per week min verlofuren per week]])/Tabel1[[#This Row],[Normuren per week]]," ")</calculatedColumnFormula>
    </tableColumn>
    <tableColumn id="9" xr3:uid="{00000000-0010-0000-0000-000009000000}" name="Soort mutatie verlof" dataDxfId="3"/>
    <tableColumn id="13" xr3:uid="{0F9E1C07-60C2-4011-B529-209D8F8F11E0}" name="Soort verlof" dataDxfId="2"/>
    <tableColumn id="7" xr3:uid="{7AC42D90-5573-452F-9D69-42BE9B1998E6}" name="Volledige doorbetaling tijdens verlof?" dataDxfId="1"/>
    <tableColumn id="12" xr3:uid="{98B5F6FA-FACA-427C-986F-04A1E86AD166}" name="Opmerking (optioneel)" dataDxfId="0"/>
  </tableColumns>
  <tableStyleInfo name="TableStyleMedium7"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47D3E-B726-4A8E-8E6C-EFD23D8B51EC}">
  <dimension ref="A1:N254"/>
  <sheetViews>
    <sheetView tabSelected="1" zoomScaleNormal="100" workbookViewId="0"/>
  </sheetViews>
  <sheetFormatPr defaultColWidth="8.85546875" defaultRowHeight="15" x14ac:dyDescent="0.25"/>
  <cols>
    <col min="1" max="1" width="9.42578125" style="12" customWidth="1"/>
    <col min="2" max="2" width="43.28515625" style="12" customWidth="1"/>
    <col min="3" max="3" width="17.42578125" style="12" customWidth="1"/>
    <col min="4" max="4" width="99.42578125" style="12" customWidth="1"/>
    <col min="5" max="5" width="166.42578125" style="12" bestFit="1" customWidth="1"/>
    <col min="6" max="6" width="55.5703125" style="12" customWidth="1"/>
    <col min="7" max="7" width="53.42578125" style="12" customWidth="1"/>
    <col min="8" max="8" width="9.28515625" style="12" bestFit="1" customWidth="1"/>
    <col min="9" max="9" width="3.28515625" style="12" bestFit="1" customWidth="1"/>
    <col min="10" max="10" width="10.28515625" style="12" bestFit="1" customWidth="1"/>
    <col min="11" max="11" width="14.7109375" style="12" customWidth="1"/>
    <col min="12" max="12" width="8.5703125" style="12" bestFit="1" customWidth="1"/>
    <col min="13" max="14" width="7.5703125" style="12" bestFit="1" customWidth="1"/>
    <col min="15" max="15" width="43.140625" style="12" customWidth="1"/>
    <col min="16" max="16" width="14.42578125" style="12" customWidth="1"/>
    <col min="17" max="16384" width="8.85546875" style="12"/>
  </cols>
  <sheetData>
    <row r="1" spans="1:14" ht="17.25" x14ac:dyDescent="0.3">
      <c r="A1" s="55" t="s">
        <v>0</v>
      </c>
      <c r="B1" s="11"/>
      <c r="C1" s="11"/>
      <c r="D1" s="11"/>
      <c r="E1" s="11"/>
    </row>
    <row r="2" spans="1:14" s="17" customFormat="1" ht="30" customHeight="1" x14ac:dyDescent="0.25">
      <c r="A2" s="119" t="s">
        <v>1</v>
      </c>
      <c r="B2" s="119"/>
      <c r="C2" s="119"/>
      <c r="D2" s="119"/>
    </row>
    <row r="4" spans="1:14" ht="19.5" x14ac:dyDescent="0.3">
      <c r="A4" s="13" t="s">
        <v>2</v>
      </c>
      <c r="B4" s="13" t="s">
        <v>3</v>
      </c>
      <c r="C4" s="14"/>
    </row>
    <row r="5" spans="1:14" x14ac:dyDescent="0.25">
      <c r="E5" s="15" t="s">
        <v>4</v>
      </c>
    </row>
    <row r="6" spans="1:14" x14ac:dyDescent="0.25">
      <c r="B6" s="12" t="s">
        <v>6</v>
      </c>
      <c r="E6" s="17" t="s">
        <v>5</v>
      </c>
    </row>
    <row r="7" spans="1:14" x14ac:dyDescent="0.25">
      <c r="B7" s="16" t="s">
        <v>8</v>
      </c>
      <c r="E7" s="17" t="s">
        <v>7</v>
      </c>
    </row>
    <row r="8" spans="1:14" x14ac:dyDescent="0.25">
      <c r="B8" s="107" t="s">
        <v>10</v>
      </c>
      <c r="C8" s="117" t="s">
        <v>11</v>
      </c>
      <c r="D8" s="117"/>
      <c r="E8" s="17" t="s">
        <v>9</v>
      </c>
      <c r="M8" s="18"/>
      <c r="N8" s="18"/>
    </row>
    <row r="9" spans="1:14" ht="14.45" customHeight="1" x14ac:dyDescent="0.25">
      <c r="B9" s="17" t="s">
        <v>12</v>
      </c>
      <c r="C9" s="12" t="s">
        <v>13</v>
      </c>
      <c r="E9" s="17"/>
      <c r="M9" s="19"/>
      <c r="N9" s="20"/>
    </row>
    <row r="10" spans="1:14" x14ac:dyDescent="0.25">
      <c r="B10" s="17"/>
      <c r="E10" s="18" t="s">
        <v>14</v>
      </c>
      <c r="F10" s="18"/>
      <c r="G10" s="18"/>
      <c r="H10" s="18"/>
      <c r="I10" s="18"/>
      <c r="J10" s="18"/>
      <c r="K10" s="18"/>
      <c r="L10" s="18"/>
      <c r="M10" s="19"/>
      <c r="N10" s="20"/>
    </row>
    <row r="11" spans="1:14" x14ac:dyDescent="0.25">
      <c r="B11" s="17" t="s">
        <v>15</v>
      </c>
      <c r="C11" s="12" t="s">
        <v>16</v>
      </c>
      <c r="E11" s="20"/>
      <c r="F11" s="21"/>
      <c r="G11" s="20"/>
      <c r="H11" s="20"/>
      <c r="I11" s="22"/>
      <c r="J11" s="21"/>
      <c r="K11" s="21"/>
      <c r="L11" s="21"/>
      <c r="M11" s="19"/>
      <c r="N11" s="20"/>
    </row>
    <row r="12" spans="1:14" x14ac:dyDescent="0.25">
      <c r="B12" s="17"/>
      <c r="E12" s="20"/>
      <c r="F12" s="21"/>
      <c r="G12" s="20"/>
      <c r="H12" s="20"/>
      <c r="I12" s="22"/>
      <c r="J12" s="21"/>
      <c r="K12" s="21"/>
      <c r="L12" s="21"/>
    </row>
    <row r="13" spans="1:14" x14ac:dyDescent="0.25">
      <c r="B13" s="17" t="s">
        <v>17</v>
      </c>
      <c r="C13" s="12" t="s">
        <v>18</v>
      </c>
      <c r="E13" s="20"/>
      <c r="F13" s="21"/>
      <c r="G13" s="20"/>
      <c r="H13" s="20"/>
      <c r="I13" s="22"/>
      <c r="J13" s="21"/>
      <c r="K13" s="21"/>
      <c r="L13" s="21"/>
    </row>
    <row r="14" spans="1:14" x14ac:dyDescent="0.25">
      <c r="B14" s="17"/>
      <c r="E14" s="17"/>
    </row>
    <row r="15" spans="1:14" x14ac:dyDescent="0.25">
      <c r="B15" s="17" t="s">
        <v>19</v>
      </c>
      <c r="C15" s="12" t="s">
        <v>20</v>
      </c>
      <c r="M15" s="18"/>
      <c r="N15" s="18"/>
    </row>
    <row r="16" spans="1:14" x14ac:dyDescent="0.25">
      <c r="B16" s="17"/>
      <c r="M16" s="19"/>
      <c r="N16" s="20"/>
    </row>
    <row r="17" spans="1:12" x14ac:dyDescent="0.25">
      <c r="B17" s="17" t="s">
        <v>21</v>
      </c>
      <c r="C17" s="12" t="s">
        <v>187</v>
      </c>
      <c r="E17" s="17" t="s">
        <v>22</v>
      </c>
      <c r="F17" s="18"/>
      <c r="G17" s="18"/>
      <c r="H17" s="18"/>
      <c r="I17" s="18"/>
      <c r="J17" s="18"/>
      <c r="K17" s="18"/>
      <c r="L17" s="18"/>
    </row>
    <row r="18" spans="1:12" x14ac:dyDescent="0.25">
      <c r="B18" s="17"/>
      <c r="F18" s="21"/>
      <c r="G18" s="20"/>
      <c r="H18" s="20"/>
      <c r="I18" s="22"/>
      <c r="J18" s="21"/>
      <c r="K18" s="21"/>
      <c r="L18" s="21"/>
    </row>
    <row r="19" spans="1:12" x14ac:dyDescent="0.25">
      <c r="B19" s="17" t="s">
        <v>23</v>
      </c>
      <c r="C19" s="12" t="s">
        <v>24</v>
      </c>
      <c r="E19" s="18" t="s">
        <v>14</v>
      </c>
    </row>
    <row r="20" spans="1:12" x14ac:dyDescent="0.25">
      <c r="B20" s="17"/>
      <c r="C20" s="106" t="s">
        <v>25</v>
      </c>
    </row>
    <row r="21" spans="1:12" x14ac:dyDescent="0.25">
      <c r="B21" s="17"/>
      <c r="C21" s="106" t="s">
        <v>26</v>
      </c>
    </row>
    <row r="22" spans="1:12" x14ac:dyDescent="0.25">
      <c r="B22" s="17" t="s">
        <v>27</v>
      </c>
      <c r="C22" s="12" t="s">
        <v>28</v>
      </c>
    </row>
    <row r="23" spans="1:12" ht="31.9" customHeight="1" x14ac:dyDescent="0.25">
      <c r="B23" s="17"/>
      <c r="C23" s="118" t="s">
        <v>29</v>
      </c>
      <c r="D23" s="118"/>
    </row>
    <row r="24" spans="1:12" x14ac:dyDescent="0.25">
      <c r="B24" s="17" t="s">
        <v>30</v>
      </c>
      <c r="C24" s="12" t="s">
        <v>188</v>
      </c>
    </row>
    <row r="25" spans="1:12" x14ac:dyDescent="0.25">
      <c r="B25" s="16"/>
    </row>
    <row r="26" spans="1:12" x14ac:dyDescent="0.25">
      <c r="A26" s="17"/>
      <c r="B26" s="17" t="s">
        <v>31</v>
      </c>
      <c r="C26" s="12" t="s">
        <v>32</v>
      </c>
    </row>
    <row r="27" spans="1:12" x14ac:dyDescent="0.25">
      <c r="A27" s="17"/>
      <c r="B27" s="17"/>
    </row>
    <row r="28" spans="1:12" ht="15" customHeight="1" x14ac:dyDescent="0.25">
      <c r="B28" s="17" t="s">
        <v>33</v>
      </c>
      <c r="C28" s="12" t="s">
        <v>190</v>
      </c>
    </row>
    <row r="29" spans="1:12" x14ac:dyDescent="0.25">
      <c r="C29" s="23" t="s">
        <v>34</v>
      </c>
    </row>
    <row r="30" spans="1:12" x14ac:dyDescent="0.25">
      <c r="C30" s="23" t="s">
        <v>35</v>
      </c>
    </row>
    <row r="31" spans="1:12" x14ac:dyDescent="0.25">
      <c r="C31" s="23" t="s">
        <v>36</v>
      </c>
    </row>
    <row r="32" spans="1:12" ht="28.15" customHeight="1" x14ac:dyDescent="0.25">
      <c r="B32" s="17"/>
      <c r="C32" s="121" t="s">
        <v>37</v>
      </c>
      <c r="D32" s="121"/>
    </row>
    <row r="33" spans="2:4" ht="15" customHeight="1" x14ac:dyDescent="0.25">
      <c r="B33" s="17"/>
      <c r="C33" s="113"/>
      <c r="D33" s="113"/>
    </row>
    <row r="34" spans="2:4" ht="30" customHeight="1" x14ac:dyDescent="0.25">
      <c r="B34" s="114" t="s">
        <v>155</v>
      </c>
      <c r="C34" s="122" t="s">
        <v>156</v>
      </c>
      <c r="D34" s="122"/>
    </row>
    <row r="35" spans="2:4" ht="15" customHeight="1" x14ac:dyDescent="0.25">
      <c r="B35" s="17"/>
    </row>
    <row r="36" spans="2:4" x14ac:dyDescent="0.25">
      <c r="B36" s="17" t="s">
        <v>189</v>
      </c>
      <c r="C36" s="12" t="s">
        <v>181</v>
      </c>
    </row>
    <row r="37" spans="2:4" x14ac:dyDescent="0.25">
      <c r="C37" s="17" t="s">
        <v>38</v>
      </c>
    </row>
    <row r="38" spans="2:4" x14ac:dyDescent="0.25">
      <c r="C38" s="17" t="s">
        <v>39</v>
      </c>
    </row>
    <row r="39" spans="2:4" ht="28.9" customHeight="1" x14ac:dyDescent="0.25">
      <c r="C39" s="119" t="s">
        <v>182</v>
      </c>
      <c r="D39" s="119"/>
    </row>
    <row r="40" spans="2:4" x14ac:dyDescent="0.25">
      <c r="B40" s="17"/>
    </row>
    <row r="41" spans="2:4" x14ac:dyDescent="0.25">
      <c r="B41" s="17" t="s">
        <v>40</v>
      </c>
      <c r="C41" s="12" t="s">
        <v>157</v>
      </c>
    </row>
    <row r="42" spans="2:4" x14ac:dyDescent="0.25">
      <c r="B42" s="17"/>
    </row>
    <row r="43" spans="2:4" x14ac:dyDescent="0.25">
      <c r="B43" s="24" t="s">
        <v>41</v>
      </c>
    </row>
    <row r="44" spans="2:4" x14ac:dyDescent="0.25">
      <c r="B44" s="12" t="s">
        <v>42</v>
      </c>
    </row>
    <row r="45" spans="2:4" x14ac:dyDescent="0.25">
      <c r="B45" s="12" t="s">
        <v>43</v>
      </c>
    </row>
    <row r="47" spans="2:4" x14ac:dyDescent="0.25">
      <c r="B47" s="11" t="s">
        <v>44</v>
      </c>
    </row>
    <row r="48" spans="2:4" ht="31.9" customHeight="1" x14ac:dyDescent="0.25">
      <c r="B48" s="120" t="s">
        <v>45</v>
      </c>
      <c r="C48" s="120"/>
      <c r="D48" s="120"/>
    </row>
    <row r="49" spans="1:4" x14ac:dyDescent="0.25">
      <c r="B49" s="23" t="s">
        <v>46</v>
      </c>
    </row>
    <row r="50" spans="1:4" x14ac:dyDescent="0.25">
      <c r="B50" s="23" t="s">
        <v>47</v>
      </c>
    </row>
    <row r="51" spans="1:4" x14ac:dyDescent="0.25">
      <c r="B51" s="23" t="s">
        <v>48</v>
      </c>
      <c r="C51" s="23"/>
      <c r="D51" s="23"/>
    </row>
    <row r="52" spans="1:4" x14ac:dyDescent="0.25">
      <c r="A52" s="17"/>
    </row>
    <row r="238" spans="6:7" x14ac:dyDescent="0.25">
      <c r="F238" s="75"/>
    </row>
    <row r="239" spans="6:7" x14ac:dyDescent="0.25">
      <c r="F239" s="76"/>
      <c r="G239" s="11"/>
    </row>
    <row r="240" spans="6:7" x14ac:dyDescent="0.25">
      <c r="F240" s="20"/>
      <c r="G240" s="21"/>
    </row>
    <row r="241" spans="6:7" x14ac:dyDescent="0.25">
      <c r="F241" s="20"/>
      <c r="G241" s="21"/>
    </row>
    <row r="242" spans="6:7" x14ac:dyDescent="0.25">
      <c r="F242" s="20"/>
      <c r="G242" s="21"/>
    </row>
    <row r="243" spans="6:7" x14ac:dyDescent="0.25">
      <c r="F243" s="20"/>
      <c r="G243" s="21"/>
    </row>
    <row r="244" spans="6:7" x14ac:dyDescent="0.25">
      <c r="F244" s="20"/>
    </row>
    <row r="245" spans="6:7" x14ac:dyDescent="0.25">
      <c r="F245" s="77"/>
      <c r="G245" s="78"/>
    </row>
    <row r="246" spans="6:7" x14ac:dyDescent="0.25">
      <c r="F246" s="77"/>
      <c r="G246" s="78"/>
    </row>
    <row r="247" spans="6:7" x14ac:dyDescent="0.25">
      <c r="F247" s="40"/>
      <c r="G247" s="79"/>
    </row>
    <row r="248" spans="6:7" x14ac:dyDescent="0.25">
      <c r="F248" s="20"/>
    </row>
    <row r="249" spans="6:7" x14ac:dyDescent="0.25">
      <c r="F249" s="20"/>
      <c r="G249" s="20"/>
    </row>
    <row r="250" spans="6:7" x14ac:dyDescent="0.25">
      <c r="F250" s="20"/>
      <c r="G250" s="20"/>
    </row>
    <row r="251" spans="6:7" x14ac:dyDescent="0.25">
      <c r="F251" s="18"/>
      <c r="G251" s="80"/>
    </row>
    <row r="254" spans="6:7" x14ac:dyDescent="0.25">
      <c r="F254" s="18"/>
      <c r="G254" s="74"/>
    </row>
  </sheetData>
  <mergeCells count="7">
    <mergeCell ref="C8:D8"/>
    <mergeCell ref="C23:D23"/>
    <mergeCell ref="A2:D2"/>
    <mergeCell ref="B48:D48"/>
    <mergeCell ref="C39:D39"/>
    <mergeCell ref="C32:D32"/>
    <mergeCell ref="C34:D34"/>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R319"/>
  <sheetViews>
    <sheetView showGridLines="0" zoomScale="85" zoomScaleNormal="85" workbookViewId="0">
      <pane ySplit="3" topLeftCell="A4" activePane="bottomLeft" state="frozen"/>
      <selection pane="bottomLeft" activeCell="B3" sqref="B3"/>
    </sheetView>
  </sheetViews>
  <sheetFormatPr defaultRowHeight="18" customHeight="1" x14ac:dyDescent="0.25"/>
  <cols>
    <col min="1" max="1" width="3.5703125" customWidth="1"/>
    <col min="2" max="2" width="17.28515625" customWidth="1"/>
    <col min="3" max="3" width="21.85546875" bestFit="1" customWidth="1"/>
    <col min="4" max="4" width="16.85546875" bestFit="1" customWidth="1"/>
    <col min="5" max="5" width="15" style="10" bestFit="1" customWidth="1"/>
    <col min="6" max="6" width="15.140625" style="104" bestFit="1" customWidth="1"/>
    <col min="7" max="7" width="19.140625" bestFit="1" customWidth="1"/>
    <col min="8" max="8" width="21.85546875" bestFit="1" customWidth="1"/>
    <col min="9" max="9" width="44.28515625" bestFit="1" customWidth="1"/>
    <col min="10" max="10" width="42.42578125" bestFit="1" customWidth="1"/>
    <col min="11" max="11" width="21" bestFit="1" customWidth="1"/>
    <col min="12" max="12" width="11.85546875" bestFit="1" customWidth="1"/>
    <col min="13" max="13" width="41.140625" bestFit="1" customWidth="1"/>
    <col min="14" max="14" width="37.5703125" customWidth="1"/>
    <col min="16" max="16" width="74.140625" bestFit="1" customWidth="1"/>
  </cols>
  <sheetData>
    <row r="2" spans="2:18" s="1" customFormat="1" ht="58.9" customHeight="1" x14ac:dyDescent="0.25">
      <c r="B2" s="3" t="s">
        <v>49</v>
      </c>
      <c r="E2" s="8"/>
      <c r="F2" s="102"/>
      <c r="N2" s="3"/>
      <c r="P2" s="2" t="s">
        <v>50</v>
      </c>
      <c r="R2" s="4"/>
    </row>
    <row r="3" spans="2:18" s="1" customFormat="1" ht="18" customHeight="1" x14ac:dyDescent="0.25">
      <c r="B3" s="81" t="s">
        <v>51</v>
      </c>
      <c r="C3" s="82" t="s">
        <v>52</v>
      </c>
      <c r="D3" s="82" t="s">
        <v>53</v>
      </c>
      <c r="E3" s="83" t="s">
        <v>54</v>
      </c>
      <c r="F3" s="103" t="s">
        <v>55</v>
      </c>
      <c r="G3" s="82" t="s">
        <v>56</v>
      </c>
      <c r="H3" s="82" t="s">
        <v>57</v>
      </c>
      <c r="I3" s="84" t="s">
        <v>58</v>
      </c>
      <c r="J3" s="82" t="s">
        <v>59</v>
      </c>
      <c r="K3" s="82" t="s">
        <v>60</v>
      </c>
      <c r="L3" s="82" t="s">
        <v>61</v>
      </c>
      <c r="M3" s="82" t="s">
        <v>183</v>
      </c>
      <c r="N3" s="81" t="s">
        <v>62</v>
      </c>
      <c r="Q3" s="4"/>
    </row>
    <row r="4" spans="2:18" s="1" customFormat="1" ht="18" customHeight="1" x14ac:dyDescent="0.25">
      <c r="B4" s="6"/>
      <c r="C4" s="7"/>
      <c r="D4" s="7"/>
      <c r="E4" s="9"/>
      <c r="F4" s="108"/>
      <c r="G4" s="7"/>
      <c r="H4" s="7"/>
      <c r="I4" s="7"/>
      <c r="J4" s="5" t="str">
        <f>IFERROR((Tabel1[[#This Row],[Contracturen per week]]-Tabel1[[#This Row],[Contracturen per week min verlofuren per week]])/Tabel1[[#This Row],[Normuren per week]]," ")</f>
        <v xml:space="preserve"> </v>
      </c>
      <c r="K4" s="59"/>
      <c r="L4" s="59"/>
      <c r="M4" s="59"/>
      <c r="N4" s="6"/>
      <c r="P4" s="12"/>
      <c r="Q4" s="4" t="s">
        <v>63</v>
      </c>
    </row>
    <row r="5" spans="2:18" s="1" customFormat="1" ht="18" customHeight="1" x14ac:dyDescent="0.25">
      <c r="B5" s="6"/>
      <c r="C5" s="7"/>
      <c r="D5" s="7"/>
      <c r="E5" s="9"/>
      <c r="F5" s="105"/>
      <c r="G5" s="7"/>
      <c r="H5" s="7"/>
      <c r="I5" s="7"/>
      <c r="J5" s="5" t="str">
        <f>IFERROR((Tabel1[[#This Row],[Contracturen per week]]-Tabel1[[#This Row],[Contracturen per week min verlofuren per week]])/Tabel1[[#This Row],[Normuren per week]]," ")</f>
        <v xml:space="preserve"> </v>
      </c>
      <c r="K5" s="59"/>
      <c r="L5" s="59"/>
      <c r="M5" s="59"/>
      <c r="N5" s="6"/>
      <c r="P5" s="4"/>
    </row>
    <row r="6" spans="2:18" s="1" customFormat="1" ht="18" customHeight="1" x14ac:dyDescent="0.25">
      <c r="B6" s="6"/>
      <c r="C6" s="7"/>
      <c r="D6" s="7"/>
      <c r="E6" s="9"/>
      <c r="F6" s="105"/>
      <c r="G6" s="7"/>
      <c r="H6" s="7"/>
      <c r="I6" s="7"/>
      <c r="J6" s="5" t="str">
        <f>IFERROR((Tabel1[[#This Row],[Contracturen per week]]-Tabel1[[#This Row],[Contracturen per week min verlofuren per week]])/Tabel1[[#This Row],[Normuren per week]]," ")</f>
        <v xml:space="preserve"> </v>
      </c>
      <c r="K6" s="59"/>
      <c r="L6" s="59"/>
      <c r="M6" s="59"/>
      <c r="N6" s="6"/>
      <c r="P6" s="4"/>
    </row>
    <row r="7" spans="2:18" s="1" customFormat="1" ht="18" customHeight="1" x14ac:dyDescent="0.25">
      <c r="B7" s="6"/>
      <c r="C7" s="7"/>
      <c r="D7" s="7"/>
      <c r="E7" s="9"/>
      <c r="F7" s="105"/>
      <c r="G7" s="7"/>
      <c r="H7" s="7"/>
      <c r="I7" s="7"/>
      <c r="J7" s="5" t="str">
        <f>IFERROR((Tabel1[[#This Row],[Contracturen per week]]-Tabel1[[#This Row],[Contracturen per week min verlofuren per week]])/Tabel1[[#This Row],[Normuren per week]]," ")</f>
        <v xml:space="preserve"> </v>
      </c>
      <c r="K7" s="59"/>
      <c r="L7" s="59"/>
      <c r="M7" s="59"/>
      <c r="N7" s="6"/>
      <c r="P7" s="4"/>
    </row>
    <row r="8" spans="2:18" s="1" customFormat="1" ht="18" customHeight="1" x14ac:dyDescent="0.25">
      <c r="B8" s="6"/>
      <c r="C8" s="7"/>
      <c r="D8" s="7"/>
      <c r="E8" s="9"/>
      <c r="F8" s="105"/>
      <c r="G8" s="7"/>
      <c r="H8" s="7"/>
      <c r="I8" s="7"/>
      <c r="J8" s="5" t="str">
        <f>IFERROR((Tabel1[[#This Row],[Contracturen per week]]-Tabel1[[#This Row],[Contracturen per week min verlofuren per week]])/Tabel1[[#This Row],[Normuren per week]]," ")</f>
        <v xml:space="preserve"> </v>
      </c>
      <c r="K8" s="59"/>
      <c r="L8" s="59"/>
      <c r="M8" s="59"/>
      <c r="N8" s="6"/>
      <c r="P8" s="4"/>
    </row>
    <row r="9" spans="2:18" s="1" customFormat="1" ht="18" customHeight="1" x14ac:dyDescent="0.25">
      <c r="B9" s="6"/>
      <c r="C9" s="7"/>
      <c r="D9" s="7"/>
      <c r="E9" s="9"/>
      <c r="F9" s="105"/>
      <c r="G9" s="7"/>
      <c r="H9" s="7"/>
      <c r="I9" s="7"/>
      <c r="J9" s="5" t="str">
        <f>IFERROR((Tabel1[[#This Row],[Contracturen per week]]-Tabel1[[#This Row],[Contracturen per week min verlofuren per week]])/Tabel1[[#This Row],[Normuren per week]]," ")</f>
        <v xml:space="preserve"> </v>
      </c>
      <c r="K9" s="59"/>
      <c r="L9" s="59"/>
      <c r="M9" s="59"/>
      <c r="N9" s="6"/>
      <c r="P9" s="4"/>
    </row>
    <row r="10" spans="2:18" s="1" customFormat="1" ht="18" customHeight="1" x14ac:dyDescent="0.25">
      <c r="B10" s="6"/>
      <c r="C10" s="7"/>
      <c r="D10" s="7"/>
      <c r="E10" s="9"/>
      <c r="F10" s="105"/>
      <c r="G10" s="7"/>
      <c r="H10" s="7"/>
      <c r="I10" s="7"/>
      <c r="J10" s="5" t="str">
        <f>IFERROR((Tabel1[[#This Row],[Contracturen per week]]-Tabel1[[#This Row],[Contracturen per week min verlofuren per week]])/Tabel1[[#This Row],[Normuren per week]]," ")</f>
        <v xml:space="preserve"> </v>
      </c>
      <c r="K10" s="59"/>
      <c r="L10" s="59"/>
      <c r="M10" s="59"/>
      <c r="N10" s="6"/>
      <c r="P10" s="4"/>
    </row>
    <row r="11" spans="2:18" s="1" customFormat="1" ht="18" customHeight="1" x14ac:dyDescent="0.25">
      <c r="B11" s="6"/>
      <c r="C11" s="7"/>
      <c r="D11" s="7"/>
      <c r="E11" s="9"/>
      <c r="F11" s="105"/>
      <c r="G11" s="7"/>
      <c r="H11" s="7"/>
      <c r="I11" s="7"/>
      <c r="J11" s="5" t="str">
        <f>IFERROR((Tabel1[[#This Row],[Contracturen per week]]-Tabel1[[#This Row],[Contracturen per week min verlofuren per week]])/Tabel1[[#This Row],[Normuren per week]]," ")</f>
        <v xml:space="preserve"> </v>
      </c>
      <c r="K11" s="59"/>
      <c r="L11" s="59"/>
      <c r="M11" s="59"/>
      <c r="N11" s="6"/>
      <c r="P11" s="4"/>
    </row>
    <row r="12" spans="2:18" s="1" customFormat="1" ht="18" customHeight="1" x14ac:dyDescent="0.25">
      <c r="B12" s="6"/>
      <c r="C12" s="7"/>
      <c r="D12" s="7"/>
      <c r="E12" s="9"/>
      <c r="F12" s="105"/>
      <c r="G12" s="7"/>
      <c r="H12" s="7"/>
      <c r="I12" s="7"/>
      <c r="J12" s="5" t="str">
        <f>IFERROR((Tabel1[[#This Row],[Contracturen per week]]-Tabel1[[#This Row],[Contracturen per week min verlofuren per week]])/Tabel1[[#This Row],[Normuren per week]]," ")</f>
        <v xml:space="preserve"> </v>
      </c>
      <c r="K12" s="59"/>
      <c r="L12" s="59"/>
      <c r="M12" s="59"/>
      <c r="N12" s="6"/>
      <c r="P12" s="4"/>
    </row>
    <row r="13" spans="2:18" s="1" customFormat="1" ht="18" customHeight="1" x14ac:dyDescent="0.25">
      <c r="B13" s="6"/>
      <c r="C13" s="7"/>
      <c r="D13" s="7"/>
      <c r="E13" s="9"/>
      <c r="F13" s="105"/>
      <c r="G13" s="7"/>
      <c r="H13" s="7"/>
      <c r="I13" s="7"/>
      <c r="J13" s="5" t="str">
        <f>IFERROR((Tabel1[[#This Row],[Contracturen per week]]-Tabel1[[#This Row],[Contracturen per week min verlofuren per week]])/Tabel1[[#This Row],[Normuren per week]]," ")</f>
        <v xml:space="preserve"> </v>
      </c>
      <c r="K13" s="59"/>
      <c r="L13" s="59"/>
      <c r="M13" s="59"/>
      <c r="N13" s="6"/>
      <c r="P13" s="4"/>
    </row>
    <row r="14" spans="2:18" s="1" customFormat="1" ht="18" customHeight="1" x14ac:dyDescent="0.25">
      <c r="B14" s="6"/>
      <c r="C14" s="7"/>
      <c r="D14" s="7"/>
      <c r="E14" s="9"/>
      <c r="F14" s="105"/>
      <c r="G14" s="7"/>
      <c r="H14" s="7"/>
      <c r="I14" s="7"/>
      <c r="J14" s="5" t="str">
        <f>IFERROR((Tabel1[[#This Row],[Contracturen per week]]-Tabel1[[#This Row],[Contracturen per week min verlofuren per week]])/Tabel1[[#This Row],[Normuren per week]]," ")</f>
        <v xml:space="preserve"> </v>
      </c>
      <c r="K14" s="59"/>
      <c r="L14" s="59"/>
      <c r="M14" s="59"/>
      <c r="N14" s="6"/>
      <c r="P14" s="4"/>
    </row>
    <row r="15" spans="2:18" s="1" customFormat="1" ht="18" customHeight="1" x14ac:dyDescent="0.25">
      <c r="B15" s="6"/>
      <c r="C15" s="7"/>
      <c r="D15" s="7"/>
      <c r="E15" s="9"/>
      <c r="F15" s="105"/>
      <c r="G15" s="7"/>
      <c r="H15" s="7"/>
      <c r="I15" s="7"/>
      <c r="J15" s="5" t="str">
        <f>IFERROR((Tabel1[[#This Row],[Contracturen per week]]-Tabel1[[#This Row],[Contracturen per week min verlofuren per week]])/Tabel1[[#This Row],[Normuren per week]]," ")</f>
        <v xml:space="preserve"> </v>
      </c>
      <c r="K15" s="59"/>
      <c r="L15" s="59"/>
      <c r="M15" s="59"/>
      <c r="N15" s="6"/>
      <c r="P15" s="4"/>
    </row>
    <row r="16" spans="2:18" s="1" customFormat="1" ht="18" customHeight="1" x14ac:dyDescent="0.25">
      <c r="B16" s="6"/>
      <c r="C16" s="7"/>
      <c r="D16" s="7"/>
      <c r="E16" s="9"/>
      <c r="F16" s="105"/>
      <c r="G16" s="105"/>
      <c r="H16" s="7"/>
      <c r="I16" s="7"/>
      <c r="J16" s="5" t="str">
        <f>IFERROR((Tabel1[[#This Row],[Contracturen per week]]-Tabel1[[#This Row],[Contracturen per week min verlofuren per week]])/Tabel1[[#This Row],[Normuren per week]]," ")</f>
        <v xml:space="preserve"> </v>
      </c>
      <c r="K16" s="59"/>
      <c r="L16" s="59"/>
      <c r="M16" s="59"/>
      <c r="N16" s="6"/>
      <c r="P16" s="4"/>
    </row>
    <row r="17" spans="2:16" s="1" customFormat="1" ht="18" customHeight="1" x14ac:dyDescent="0.25">
      <c r="B17" s="6"/>
      <c r="C17" s="7"/>
      <c r="D17" s="7"/>
      <c r="E17" s="9"/>
      <c r="F17" s="105"/>
      <c r="G17" s="7"/>
      <c r="H17" s="7"/>
      <c r="I17" s="7"/>
      <c r="J17" s="5" t="str">
        <f>IFERROR((Tabel1[[#This Row],[Contracturen per week]]-Tabel1[[#This Row],[Contracturen per week min verlofuren per week]])/Tabel1[[#This Row],[Normuren per week]]," ")</f>
        <v xml:space="preserve"> </v>
      </c>
      <c r="K17" s="59"/>
      <c r="L17" s="59"/>
      <c r="M17" s="59"/>
      <c r="N17" s="6"/>
      <c r="P17" s="4"/>
    </row>
    <row r="18" spans="2:16" s="1" customFormat="1" ht="18" customHeight="1" x14ac:dyDescent="0.25">
      <c r="B18" s="6"/>
      <c r="C18" s="7"/>
      <c r="D18" s="7"/>
      <c r="E18" s="9"/>
      <c r="F18" s="105"/>
      <c r="G18" s="7"/>
      <c r="H18" s="7"/>
      <c r="I18" s="7"/>
      <c r="J18" s="5" t="str">
        <f>IFERROR((Tabel1[[#This Row],[Contracturen per week]]-Tabel1[[#This Row],[Contracturen per week min verlofuren per week]])/Tabel1[[#This Row],[Normuren per week]]," ")</f>
        <v xml:space="preserve"> </v>
      </c>
      <c r="K18" s="59"/>
      <c r="L18" s="59"/>
      <c r="M18" s="59"/>
      <c r="N18" s="6"/>
      <c r="P18" s="4"/>
    </row>
    <row r="19" spans="2:16" s="1" customFormat="1" ht="18" customHeight="1" x14ac:dyDescent="0.25">
      <c r="B19" s="6"/>
      <c r="C19" s="7"/>
      <c r="D19" s="7"/>
      <c r="E19" s="9"/>
      <c r="F19" s="105"/>
      <c r="G19" s="7"/>
      <c r="H19" s="7"/>
      <c r="I19" s="7"/>
      <c r="J19" s="5" t="str">
        <f>IFERROR((Tabel1[[#This Row],[Contracturen per week]]-Tabel1[[#This Row],[Contracturen per week min verlofuren per week]])/Tabel1[[#This Row],[Normuren per week]]," ")</f>
        <v xml:space="preserve"> </v>
      </c>
      <c r="K19" s="59"/>
      <c r="L19" s="59"/>
      <c r="M19" s="59"/>
      <c r="N19" s="6"/>
      <c r="P19" s="4"/>
    </row>
    <row r="20" spans="2:16" s="1" customFormat="1" ht="18" customHeight="1" x14ac:dyDescent="0.25">
      <c r="B20" s="6"/>
      <c r="C20" s="7"/>
      <c r="D20" s="7"/>
      <c r="E20" s="9"/>
      <c r="F20" s="105"/>
      <c r="G20" s="7"/>
      <c r="H20" s="7"/>
      <c r="I20" s="7"/>
      <c r="J20" s="5" t="str">
        <f>IFERROR((Tabel1[[#This Row],[Contracturen per week]]-Tabel1[[#This Row],[Contracturen per week min verlofuren per week]])/Tabel1[[#This Row],[Normuren per week]]," ")</f>
        <v xml:space="preserve"> </v>
      </c>
      <c r="K20" s="59"/>
      <c r="L20" s="59"/>
      <c r="M20" s="59"/>
      <c r="N20" s="6"/>
      <c r="P20" s="4"/>
    </row>
    <row r="21" spans="2:16" s="1" customFormat="1" ht="18" customHeight="1" x14ac:dyDescent="0.25">
      <c r="B21" s="6"/>
      <c r="C21" s="7"/>
      <c r="D21" s="7"/>
      <c r="E21" s="9"/>
      <c r="F21" s="105"/>
      <c r="G21" s="7"/>
      <c r="H21" s="7"/>
      <c r="I21" s="7"/>
      <c r="J21" s="5" t="str">
        <f>IFERROR((Tabel1[[#This Row],[Contracturen per week]]-Tabel1[[#This Row],[Contracturen per week min verlofuren per week]])/Tabel1[[#This Row],[Normuren per week]]," ")</f>
        <v xml:space="preserve"> </v>
      </c>
      <c r="K21" s="59"/>
      <c r="L21" s="59"/>
      <c r="M21" s="59"/>
      <c r="N21" s="6"/>
      <c r="P21" s="4"/>
    </row>
    <row r="22" spans="2:16" s="1" customFormat="1" ht="18" customHeight="1" x14ac:dyDescent="0.25">
      <c r="B22" s="6"/>
      <c r="C22" s="7"/>
      <c r="D22" s="7"/>
      <c r="E22" s="9"/>
      <c r="F22" s="105"/>
      <c r="G22" s="7"/>
      <c r="H22" s="7"/>
      <c r="I22" s="7"/>
      <c r="J22" s="5" t="str">
        <f>IFERROR((Tabel1[[#This Row],[Contracturen per week]]-Tabel1[[#This Row],[Contracturen per week min verlofuren per week]])/Tabel1[[#This Row],[Normuren per week]]," ")</f>
        <v xml:space="preserve"> </v>
      </c>
      <c r="K22" s="59"/>
      <c r="L22" s="59"/>
      <c r="M22" s="59"/>
      <c r="N22" s="6"/>
      <c r="P22" s="4"/>
    </row>
    <row r="23" spans="2:16" s="1" customFormat="1" ht="18" customHeight="1" x14ac:dyDescent="0.25">
      <c r="B23" s="6"/>
      <c r="C23" s="7"/>
      <c r="D23" s="7"/>
      <c r="E23" s="9"/>
      <c r="F23" s="105"/>
      <c r="G23" s="7"/>
      <c r="H23" s="7"/>
      <c r="I23" s="7"/>
      <c r="J23" s="5" t="str">
        <f>IFERROR((Tabel1[[#This Row],[Contracturen per week]]-Tabel1[[#This Row],[Contracturen per week min verlofuren per week]])/Tabel1[[#This Row],[Normuren per week]]," ")</f>
        <v xml:space="preserve"> </v>
      </c>
      <c r="K23" s="59"/>
      <c r="L23" s="59"/>
      <c r="M23" s="59"/>
      <c r="N23" s="6"/>
      <c r="P23" s="4"/>
    </row>
    <row r="24" spans="2:16" s="1" customFormat="1" ht="18" customHeight="1" x14ac:dyDescent="0.25">
      <c r="B24" s="6"/>
      <c r="C24" s="7"/>
      <c r="D24" s="7"/>
      <c r="E24" s="9"/>
      <c r="F24" s="105"/>
      <c r="G24" s="7"/>
      <c r="H24" s="7"/>
      <c r="I24" s="7"/>
      <c r="J24" s="5" t="str">
        <f>IFERROR((Tabel1[[#This Row],[Contracturen per week]]-Tabel1[[#This Row],[Contracturen per week min verlofuren per week]])/Tabel1[[#This Row],[Normuren per week]]," ")</f>
        <v xml:space="preserve"> </v>
      </c>
      <c r="K24" s="59"/>
      <c r="L24" s="59"/>
      <c r="M24" s="59"/>
      <c r="N24" s="6"/>
      <c r="P24" s="4"/>
    </row>
    <row r="25" spans="2:16" s="1" customFormat="1" ht="18" customHeight="1" x14ac:dyDescent="0.25">
      <c r="B25" s="6"/>
      <c r="C25" s="7"/>
      <c r="D25" s="7"/>
      <c r="E25" s="9"/>
      <c r="F25" s="105"/>
      <c r="G25" s="7"/>
      <c r="H25" s="7"/>
      <c r="I25" s="7"/>
      <c r="J25" s="5" t="str">
        <f>IFERROR((Tabel1[[#This Row],[Contracturen per week]]-Tabel1[[#This Row],[Contracturen per week min verlofuren per week]])/Tabel1[[#This Row],[Normuren per week]]," ")</f>
        <v xml:space="preserve"> </v>
      </c>
      <c r="K25" s="59"/>
      <c r="L25" s="59"/>
      <c r="M25" s="59"/>
      <c r="N25" s="6"/>
      <c r="P25" s="4"/>
    </row>
    <row r="26" spans="2:16" s="1" customFormat="1" ht="18" customHeight="1" x14ac:dyDescent="0.25">
      <c r="B26" s="6"/>
      <c r="C26" s="7"/>
      <c r="D26" s="7"/>
      <c r="E26" s="9"/>
      <c r="F26" s="105"/>
      <c r="G26" s="7"/>
      <c r="H26" s="7"/>
      <c r="I26" s="7"/>
      <c r="J26" s="5" t="str">
        <f>IFERROR((Tabel1[[#This Row],[Contracturen per week]]-Tabel1[[#This Row],[Contracturen per week min verlofuren per week]])/Tabel1[[#This Row],[Normuren per week]]," ")</f>
        <v xml:space="preserve"> </v>
      </c>
      <c r="K26" s="59"/>
      <c r="L26" s="59"/>
      <c r="M26" s="59"/>
      <c r="N26" s="6"/>
      <c r="P26" s="4"/>
    </row>
    <row r="27" spans="2:16" s="1" customFormat="1" ht="18" customHeight="1" x14ac:dyDescent="0.25">
      <c r="B27" s="6"/>
      <c r="C27" s="7"/>
      <c r="D27" s="7"/>
      <c r="E27" s="9"/>
      <c r="F27" s="105"/>
      <c r="G27" s="7"/>
      <c r="H27" s="7"/>
      <c r="I27" s="7"/>
      <c r="J27" s="5" t="str">
        <f>IFERROR((Tabel1[[#This Row],[Contracturen per week]]-Tabel1[[#This Row],[Contracturen per week min verlofuren per week]])/Tabel1[[#This Row],[Normuren per week]]," ")</f>
        <v xml:space="preserve"> </v>
      </c>
      <c r="K27" s="59"/>
      <c r="L27" s="59"/>
      <c r="M27" s="59"/>
      <c r="N27" s="6"/>
      <c r="P27" s="4"/>
    </row>
    <row r="28" spans="2:16" s="1" customFormat="1" ht="18" customHeight="1" x14ac:dyDescent="0.25">
      <c r="B28" s="6"/>
      <c r="C28" s="7"/>
      <c r="D28" s="7"/>
      <c r="E28" s="9"/>
      <c r="F28" s="105"/>
      <c r="G28" s="7"/>
      <c r="H28" s="7"/>
      <c r="I28" s="7"/>
      <c r="J28" s="5" t="str">
        <f>IFERROR((Tabel1[[#This Row],[Contracturen per week]]-Tabel1[[#This Row],[Contracturen per week min verlofuren per week]])/Tabel1[[#This Row],[Normuren per week]]," ")</f>
        <v xml:space="preserve"> </v>
      </c>
      <c r="K28" s="59"/>
      <c r="L28" s="59"/>
      <c r="M28" s="59"/>
      <c r="N28" s="6"/>
      <c r="P28" s="4"/>
    </row>
    <row r="29" spans="2:16" s="1" customFormat="1" ht="18" customHeight="1" x14ac:dyDescent="0.25">
      <c r="B29" s="6"/>
      <c r="C29" s="7"/>
      <c r="D29" s="7"/>
      <c r="E29" s="9"/>
      <c r="F29" s="105"/>
      <c r="G29" s="7"/>
      <c r="H29" s="7"/>
      <c r="I29" s="7"/>
      <c r="J29" s="5" t="str">
        <f>IFERROR((Tabel1[[#This Row],[Contracturen per week]]-Tabel1[[#This Row],[Contracturen per week min verlofuren per week]])/Tabel1[[#This Row],[Normuren per week]]," ")</f>
        <v xml:space="preserve"> </v>
      </c>
      <c r="K29" s="59"/>
      <c r="L29" s="59"/>
      <c r="M29" s="59"/>
      <c r="N29" s="6"/>
      <c r="P29" s="4"/>
    </row>
    <row r="30" spans="2:16" s="1" customFormat="1" ht="18" customHeight="1" x14ac:dyDescent="0.25">
      <c r="B30" s="6"/>
      <c r="C30" s="7"/>
      <c r="D30" s="7"/>
      <c r="E30" s="9"/>
      <c r="F30" s="105"/>
      <c r="G30" s="7"/>
      <c r="H30" s="7"/>
      <c r="I30" s="7"/>
      <c r="J30" s="5" t="str">
        <f>IFERROR((Tabel1[[#This Row],[Contracturen per week]]-Tabel1[[#This Row],[Contracturen per week min verlofuren per week]])/Tabel1[[#This Row],[Normuren per week]]," ")</f>
        <v xml:space="preserve"> </v>
      </c>
      <c r="K30" s="59"/>
      <c r="L30" s="59"/>
      <c r="M30" s="59"/>
      <c r="N30" s="6"/>
      <c r="P30" s="4"/>
    </row>
    <row r="31" spans="2:16" s="1" customFormat="1" ht="18" customHeight="1" x14ac:dyDescent="0.25">
      <c r="B31" s="6"/>
      <c r="C31" s="7"/>
      <c r="D31" s="7"/>
      <c r="E31" s="9"/>
      <c r="F31" s="105"/>
      <c r="G31" s="7"/>
      <c r="H31" s="7"/>
      <c r="I31" s="7"/>
      <c r="J31" s="5" t="str">
        <f>IFERROR((Tabel1[[#This Row],[Contracturen per week]]-Tabel1[[#This Row],[Contracturen per week min verlofuren per week]])/Tabel1[[#This Row],[Normuren per week]]," ")</f>
        <v xml:space="preserve"> </v>
      </c>
      <c r="K31" s="59"/>
      <c r="L31" s="59"/>
      <c r="M31" s="59"/>
      <c r="N31" s="6"/>
      <c r="P31" s="4"/>
    </row>
    <row r="32" spans="2:16" s="1" customFormat="1" ht="18" customHeight="1" x14ac:dyDescent="0.25">
      <c r="B32" s="6"/>
      <c r="C32" s="7"/>
      <c r="D32" s="7"/>
      <c r="E32" s="9"/>
      <c r="F32" s="105"/>
      <c r="G32" s="7"/>
      <c r="H32" s="7"/>
      <c r="I32" s="7"/>
      <c r="J32" s="5" t="str">
        <f>IFERROR((Tabel1[[#This Row],[Contracturen per week]]-Tabel1[[#This Row],[Contracturen per week min verlofuren per week]])/Tabel1[[#This Row],[Normuren per week]]," ")</f>
        <v xml:space="preserve"> </v>
      </c>
      <c r="K32" s="59"/>
      <c r="L32" s="59"/>
      <c r="M32" s="59"/>
      <c r="N32" s="6"/>
      <c r="P32" s="4"/>
    </row>
    <row r="33" spans="2:16" s="1" customFormat="1" ht="18" customHeight="1" x14ac:dyDescent="0.25">
      <c r="B33" s="6"/>
      <c r="C33" s="7"/>
      <c r="D33" s="7"/>
      <c r="E33" s="9"/>
      <c r="F33" s="105"/>
      <c r="G33" s="7"/>
      <c r="H33" s="7"/>
      <c r="I33" s="7"/>
      <c r="J33" s="5" t="str">
        <f>IFERROR((Tabel1[[#This Row],[Contracturen per week]]-Tabel1[[#This Row],[Contracturen per week min verlofuren per week]])/Tabel1[[#This Row],[Normuren per week]]," ")</f>
        <v xml:space="preserve"> </v>
      </c>
      <c r="K33" s="59"/>
      <c r="L33" s="59"/>
      <c r="M33" s="59"/>
      <c r="N33" s="6"/>
      <c r="P33" s="4"/>
    </row>
    <row r="34" spans="2:16" s="1" customFormat="1" ht="18" customHeight="1" x14ac:dyDescent="0.25">
      <c r="B34" s="6"/>
      <c r="C34" s="7"/>
      <c r="D34" s="7"/>
      <c r="E34" s="9"/>
      <c r="F34" s="105"/>
      <c r="G34" s="7"/>
      <c r="H34" s="7"/>
      <c r="I34" s="7"/>
      <c r="J34" s="5" t="str">
        <f>IFERROR((Tabel1[[#This Row],[Contracturen per week]]-Tabel1[[#This Row],[Contracturen per week min verlofuren per week]])/Tabel1[[#This Row],[Normuren per week]]," ")</f>
        <v xml:space="preserve"> </v>
      </c>
      <c r="K34" s="59"/>
      <c r="L34" s="59"/>
      <c r="M34" s="59"/>
      <c r="N34" s="6"/>
      <c r="P34" s="4"/>
    </row>
    <row r="35" spans="2:16" ht="18" customHeight="1" x14ac:dyDescent="0.25">
      <c r="B35" s="6"/>
      <c r="C35" s="7"/>
      <c r="D35" s="7"/>
      <c r="E35" s="9"/>
      <c r="F35" s="105"/>
      <c r="G35" s="7"/>
      <c r="H35" s="7"/>
      <c r="I35" s="7"/>
      <c r="J35" s="5" t="str">
        <f>IFERROR((Tabel1[[#This Row],[Contracturen per week]]-Tabel1[[#This Row],[Contracturen per week min verlofuren per week]])/Tabel1[[#This Row],[Normuren per week]]," ")</f>
        <v xml:space="preserve"> </v>
      </c>
      <c r="K35" s="59"/>
      <c r="L35" s="59"/>
      <c r="M35" s="59"/>
      <c r="N35" s="6"/>
      <c r="P35" s="4"/>
    </row>
    <row r="36" spans="2:16" ht="18" customHeight="1" x14ac:dyDescent="0.25">
      <c r="B36" s="6"/>
      <c r="C36" s="7"/>
      <c r="D36" s="7"/>
      <c r="E36" s="9"/>
      <c r="F36" s="105"/>
      <c r="G36" s="7"/>
      <c r="H36" s="7"/>
      <c r="I36" s="7"/>
      <c r="J36" s="5" t="str">
        <f>IFERROR((Tabel1[[#This Row],[Contracturen per week]]-Tabel1[[#This Row],[Contracturen per week min verlofuren per week]])/Tabel1[[#This Row],[Normuren per week]]," ")</f>
        <v xml:space="preserve"> </v>
      </c>
      <c r="K36" s="59"/>
      <c r="L36" s="59"/>
      <c r="M36" s="59"/>
      <c r="N36" s="6"/>
      <c r="P36" s="4"/>
    </row>
    <row r="37" spans="2:16" ht="18" customHeight="1" x14ac:dyDescent="0.25">
      <c r="B37" s="6"/>
      <c r="C37" s="7"/>
      <c r="D37" s="7"/>
      <c r="E37" s="9"/>
      <c r="F37" s="105"/>
      <c r="G37" s="7"/>
      <c r="H37" s="7"/>
      <c r="I37" s="7"/>
      <c r="J37" s="5" t="str">
        <f>IFERROR((Tabel1[[#This Row],[Contracturen per week]]-Tabel1[[#This Row],[Contracturen per week min verlofuren per week]])/Tabel1[[#This Row],[Normuren per week]]," ")</f>
        <v xml:space="preserve"> </v>
      </c>
      <c r="K37" s="59"/>
      <c r="L37" s="59"/>
      <c r="M37" s="59"/>
      <c r="N37" s="6"/>
      <c r="P37" s="4"/>
    </row>
    <row r="38" spans="2:16" ht="18" customHeight="1" x14ac:dyDescent="0.25">
      <c r="B38" s="6"/>
      <c r="C38" s="7"/>
      <c r="D38" s="7"/>
      <c r="E38" s="9"/>
      <c r="F38" s="105"/>
      <c r="G38" s="7"/>
      <c r="H38" s="7"/>
      <c r="I38" s="7"/>
      <c r="J38" s="5" t="str">
        <f>IFERROR((Tabel1[[#This Row],[Contracturen per week]]-Tabel1[[#This Row],[Contracturen per week min verlofuren per week]])/Tabel1[[#This Row],[Normuren per week]]," ")</f>
        <v xml:space="preserve"> </v>
      </c>
      <c r="K38" s="59"/>
      <c r="L38" s="59"/>
      <c r="M38" s="59"/>
      <c r="N38" s="6"/>
      <c r="P38" s="4"/>
    </row>
    <row r="39" spans="2:16" ht="18" customHeight="1" x14ac:dyDescent="0.25">
      <c r="B39" s="6"/>
      <c r="C39" s="7"/>
      <c r="D39" s="7"/>
      <c r="E39" s="9"/>
      <c r="F39" s="105"/>
      <c r="G39" s="7"/>
      <c r="H39" s="7"/>
      <c r="I39" s="7"/>
      <c r="J39" s="5" t="str">
        <f>IFERROR((Tabel1[[#This Row],[Contracturen per week]]-Tabel1[[#This Row],[Contracturen per week min verlofuren per week]])/Tabel1[[#This Row],[Normuren per week]]," ")</f>
        <v xml:space="preserve"> </v>
      </c>
      <c r="K39" s="59"/>
      <c r="L39" s="59"/>
      <c r="M39" s="59"/>
      <c r="N39" s="6"/>
      <c r="P39" s="4"/>
    </row>
    <row r="40" spans="2:16" ht="18" customHeight="1" x14ac:dyDescent="0.25">
      <c r="B40" s="6"/>
      <c r="C40" s="7"/>
      <c r="D40" s="7"/>
      <c r="E40" s="9"/>
      <c r="F40" s="105"/>
      <c r="G40" s="7"/>
      <c r="H40" s="7"/>
      <c r="I40" s="7"/>
      <c r="J40" s="5" t="str">
        <f>IFERROR((Tabel1[[#This Row],[Contracturen per week]]-Tabel1[[#This Row],[Contracturen per week min verlofuren per week]])/Tabel1[[#This Row],[Normuren per week]]," ")</f>
        <v xml:space="preserve"> </v>
      </c>
      <c r="K40" s="59"/>
      <c r="L40" s="59"/>
      <c r="M40" s="59"/>
      <c r="N40" s="6"/>
      <c r="P40" s="4"/>
    </row>
    <row r="41" spans="2:16" ht="18" customHeight="1" x14ac:dyDescent="0.25">
      <c r="B41" s="6"/>
      <c r="C41" s="7"/>
      <c r="D41" s="7"/>
      <c r="E41" s="9"/>
      <c r="F41" s="105"/>
      <c r="G41" s="7"/>
      <c r="H41" s="7"/>
      <c r="I41" s="7"/>
      <c r="J41" s="5" t="str">
        <f>IFERROR((Tabel1[[#This Row],[Contracturen per week]]-Tabel1[[#This Row],[Contracturen per week min verlofuren per week]])/Tabel1[[#This Row],[Normuren per week]]," ")</f>
        <v xml:space="preserve"> </v>
      </c>
      <c r="K41" s="59"/>
      <c r="L41" s="59"/>
      <c r="M41" s="59"/>
      <c r="N41" s="6"/>
      <c r="P41" s="4"/>
    </row>
    <row r="42" spans="2:16" ht="18" customHeight="1" x14ac:dyDescent="0.25">
      <c r="B42" s="6"/>
      <c r="C42" s="7"/>
      <c r="D42" s="7"/>
      <c r="E42" s="9"/>
      <c r="F42" s="105"/>
      <c r="G42" s="7"/>
      <c r="H42" s="7"/>
      <c r="I42" s="7"/>
      <c r="J42" s="5" t="str">
        <f>IFERROR((Tabel1[[#This Row],[Contracturen per week]]-Tabel1[[#This Row],[Contracturen per week min verlofuren per week]])/Tabel1[[#This Row],[Normuren per week]]," ")</f>
        <v xml:space="preserve"> </v>
      </c>
      <c r="K42" s="59"/>
      <c r="L42" s="59"/>
      <c r="M42" s="59"/>
      <c r="N42" s="6"/>
      <c r="P42" s="4"/>
    </row>
    <row r="43" spans="2:16" ht="18" customHeight="1" x14ac:dyDescent="0.25">
      <c r="B43" s="6"/>
      <c r="C43" s="7"/>
      <c r="D43" s="7"/>
      <c r="E43" s="9"/>
      <c r="F43" s="105"/>
      <c r="G43" s="7"/>
      <c r="H43" s="7"/>
      <c r="I43" s="7"/>
      <c r="J43" s="5" t="str">
        <f>IFERROR((Tabel1[[#This Row],[Contracturen per week]]-Tabel1[[#This Row],[Contracturen per week min verlofuren per week]])/Tabel1[[#This Row],[Normuren per week]]," ")</f>
        <v xml:space="preserve"> </v>
      </c>
      <c r="K43" s="59"/>
      <c r="L43" s="59"/>
      <c r="M43" s="59"/>
      <c r="N43" s="6"/>
      <c r="P43" s="4"/>
    </row>
    <row r="44" spans="2:16" ht="18" customHeight="1" x14ac:dyDescent="0.25">
      <c r="B44" s="6"/>
      <c r="C44" s="7"/>
      <c r="D44" s="7"/>
      <c r="E44" s="9"/>
      <c r="F44" s="105"/>
      <c r="G44" s="7"/>
      <c r="H44" s="7"/>
      <c r="I44" s="7"/>
      <c r="J44" s="5" t="str">
        <f>IFERROR((Tabel1[[#This Row],[Contracturen per week]]-Tabel1[[#This Row],[Contracturen per week min verlofuren per week]])/Tabel1[[#This Row],[Normuren per week]]," ")</f>
        <v xml:space="preserve"> </v>
      </c>
      <c r="K44" s="59"/>
      <c r="L44" s="59"/>
      <c r="M44" s="59"/>
      <c r="N44" s="6"/>
      <c r="P44" s="4"/>
    </row>
    <row r="45" spans="2:16" ht="18" customHeight="1" x14ac:dyDescent="0.25">
      <c r="B45" s="6"/>
      <c r="C45" s="7"/>
      <c r="D45" s="7"/>
      <c r="E45" s="9"/>
      <c r="F45" s="105"/>
      <c r="G45" s="7"/>
      <c r="H45" s="7"/>
      <c r="I45" s="7"/>
      <c r="J45" s="5" t="str">
        <f>IFERROR((Tabel1[[#This Row],[Contracturen per week]]-Tabel1[[#This Row],[Contracturen per week min verlofuren per week]])/Tabel1[[#This Row],[Normuren per week]]," ")</f>
        <v xml:space="preserve"> </v>
      </c>
      <c r="K45" s="59"/>
      <c r="L45" s="59"/>
      <c r="M45" s="59"/>
      <c r="N45" s="6"/>
      <c r="P45" s="4"/>
    </row>
    <row r="46" spans="2:16" ht="18" customHeight="1" x14ac:dyDescent="0.25">
      <c r="B46" s="6"/>
      <c r="C46" s="7"/>
      <c r="D46" s="7"/>
      <c r="E46" s="9"/>
      <c r="F46" s="105"/>
      <c r="G46" s="7"/>
      <c r="H46" s="7"/>
      <c r="I46" s="7"/>
      <c r="J46" s="5" t="str">
        <f>IFERROR((Tabel1[[#This Row],[Contracturen per week]]-Tabel1[[#This Row],[Contracturen per week min verlofuren per week]])/Tabel1[[#This Row],[Normuren per week]]," ")</f>
        <v xml:space="preserve"> </v>
      </c>
      <c r="K46" s="59"/>
      <c r="L46" s="59"/>
      <c r="M46" s="59"/>
      <c r="N46" s="6"/>
      <c r="P46" s="4"/>
    </row>
    <row r="47" spans="2:16" ht="18" customHeight="1" x14ac:dyDescent="0.25">
      <c r="B47" s="6"/>
      <c r="C47" s="7"/>
      <c r="D47" s="7"/>
      <c r="E47" s="9"/>
      <c r="F47" s="105"/>
      <c r="G47" s="7"/>
      <c r="H47" s="7"/>
      <c r="I47" s="7"/>
      <c r="J47" s="5" t="str">
        <f>IFERROR((Tabel1[[#This Row],[Contracturen per week]]-Tabel1[[#This Row],[Contracturen per week min verlofuren per week]])/Tabel1[[#This Row],[Normuren per week]]," ")</f>
        <v xml:space="preserve"> </v>
      </c>
      <c r="K47" s="59"/>
      <c r="L47" s="59"/>
      <c r="M47" s="59"/>
      <c r="N47" s="6"/>
      <c r="P47" s="4"/>
    </row>
    <row r="48" spans="2:16" ht="18" customHeight="1" x14ac:dyDescent="0.25">
      <c r="B48" s="6"/>
      <c r="C48" s="7"/>
      <c r="D48" s="7"/>
      <c r="E48" s="9"/>
      <c r="F48" s="105"/>
      <c r="G48" s="7"/>
      <c r="H48" s="7"/>
      <c r="I48" s="7"/>
      <c r="J48" s="5" t="str">
        <f>IFERROR((Tabel1[[#This Row],[Contracturen per week]]-Tabel1[[#This Row],[Contracturen per week min verlofuren per week]])/Tabel1[[#This Row],[Normuren per week]]," ")</f>
        <v xml:space="preserve"> </v>
      </c>
      <c r="K48" s="59"/>
      <c r="L48" s="59"/>
      <c r="M48" s="59"/>
      <c r="N48" s="6"/>
      <c r="P48" s="4"/>
    </row>
    <row r="49" spans="2:16" ht="18" customHeight="1" x14ac:dyDescent="0.25">
      <c r="B49" s="6"/>
      <c r="C49" s="7"/>
      <c r="D49" s="7"/>
      <c r="E49" s="9"/>
      <c r="F49" s="105"/>
      <c r="G49" s="7"/>
      <c r="H49" s="7"/>
      <c r="I49" s="7"/>
      <c r="J49" s="5" t="str">
        <f>IFERROR((Tabel1[[#This Row],[Contracturen per week]]-Tabel1[[#This Row],[Contracturen per week min verlofuren per week]])/Tabel1[[#This Row],[Normuren per week]]," ")</f>
        <v xml:space="preserve"> </v>
      </c>
      <c r="K49" s="59"/>
      <c r="L49" s="59"/>
      <c r="M49" s="59"/>
      <c r="N49" s="6"/>
      <c r="P49" s="4"/>
    </row>
    <row r="50" spans="2:16" ht="18" customHeight="1" x14ac:dyDescent="0.25">
      <c r="B50" s="6"/>
      <c r="C50" s="7"/>
      <c r="D50" s="7"/>
      <c r="E50" s="9"/>
      <c r="F50" s="105"/>
      <c r="G50" s="7"/>
      <c r="H50" s="7"/>
      <c r="I50" s="7"/>
      <c r="J50" s="5" t="str">
        <f>IFERROR((Tabel1[[#This Row],[Contracturen per week]]-Tabel1[[#This Row],[Contracturen per week min verlofuren per week]])/Tabel1[[#This Row],[Normuren per week]]," ")</f>
        <v xml:space="preserve"> </v>
      </c>
      <c r="K50" s="59"/>
      <c r="L50" s="59"/>
      <c r="M50" s="59"/>
      <c r="N50" s="6"/>
      <c r="P50" s="4"/>
    </row>
    <row r="51" spans="2:16" ht="18" customHeight="1" x14ac:dyDescent="0.25">
      <c r="B51" s="6"/>
      <c r="C51" s="7"/>
      <c r="D51" s="7"/>
      <c r="E51" s="9"/>
      <c r="F51" s="105"/>
      <c r="G51" s="7"/>
      <c r="H51" s="7"/>
      <c r="I51" s="7"/>
      <c r="J51" s="5" t="str">
        <f>IFERROR((Tabel1[[#This Row],[Contracturen per week]]-Tabel1[[#This Row],[Contracturen per week min verlofuren per week]])/Tabel1[[#This Row],[Normuren per week]]," ")</f>
        <v xml:space="preserve"> </v>
      </c>
      <c r="K51" s="59"/>
      <c r="L51" s="59"/>
      <c r="M51" s="59"/>
      <c r="N51" s="6"/>
      <c r="P51" s="4"/>
    </row>
    <row r="52" spans="2:16" ht="18" customHeight="1" x14ac:dyDescent="0.25">
      <c r="B52" s="6"/>
      <c r="C52" s="7"/>
      <c r="D52" s="7"/>
      <c r="E52" s="9"/>
      <c r="F52" s="105"/>
      <c r="G52" s="7"/>
      <c r="H52" s="7"/>
      <c r="I52" s="7"/>
      <c r="J52" s="5" t="str">
        <f>IFERROR((Tabel1[[#This Row],[Contracturen per week]]-Tabel1[[#This Row],[Contracturen per week min verlofuren per week]])/Tabel1[[#This Row],[Normuren per week]]," ")</f>
        <v xml:space="preserve"> </v>
      </c>
      <c r="K52" s="59"/>
      <c r="L52" s="59"/>
      <c r="M52" s="59"/>
      <c r="N52" s="6"/>
      <c r="P52" s="4"/>
    </row>
    <row r="53" spans="2:16" ht="18" customHeight="1" x14ac:dyDescent="0.25">
      <c r="B53" s="6"/>
      <c r="C53" s="7"/>
      <c r="D53" s="7"/>
      <c r="E53" s="9"/>
      <c r="F53" s="105"/>
      <c r="G53" s="7"/>
      <c r="H53" s="7"/>
      <c r="I53" s="7"/>
      <c r="J53" s="5" t="str">
        <f>IFERROR((Tabel1[[#This Row],[Contracturen per week]]-Tabel1[[#This Row],[Contracturen per week min verlofuren per week]])/Tabel1[[#This Row],[Normuren per week]]," ")</f>
        <v xml:space="preserve"> </v>
      </c>
      <c r="K53" s="59"/>
      <c r="L53" s="59"/>
      <c r="M53" s="59"/>
      <c r="N53" s="6"/>
      <c r="P53" s="4"/>
    </row>
    <row r="54" spans="2:16" ht="18" customHeight="1" x14ac:dyDescent="0.25">
      <c r="B54" s="6"/>
      <c r="C54" s="7"/>
      <c r="D54" s="7"/>
      <c r="E54" s="9"/>
      <c r="F54" s="105"/>
      <c r="G54" s="7"/>
      <c r="H54" s="7"/>
      <c r="I54" s="7"/>
      <c r="J54" s="5" t="str">
        <f>IFERROR((Tabel1[[#This Row],[Contracturen per week]]-Tabel1[[#This Row],[Contracturen per week min verlofuren per week]])/Tabel1[[#This Row],[Normuren per week]]," ")</f>
        <v xml:space="preserve"> </v>
      </c>
      <c r="K54" s="59"/>
      <c r="L54" s="59"/>
      <c r="M54" s="59"/>
      <c r="N54" s="6"/>
      <c r="P54" s="4"/>
    </row>
    <row r="55" spans="2:16" ht="18" customHeight="1" x14ac:dyDescent="0.25">
      <c r="B55" s="6"/>
      <c r="C55" s="7"/>
      <c r="D55" s="7"/>
      <c r="E55" s="9"/>
      <c r="F55" s="105"/>
      <c r="G55" s="7"/>
      <c r="H55" s="7"/>
      <c r="I55" s="7"/>
      <c r="J55" s="5" t="str">
        <f>IFERROR((Tabel1[[#This Row],[Contracturen per week]]-Tabel1[[#This Row],[Contracturen per week min verlofuren per week]])/Tabel1[[#This Row],[Normuren per week]]," ")</f>
        <v xml:space="preserve"> </v>
      </c>
      <c r="K55" s="59"/>
      <c r="L55" s="59"/>
      <c r="M55" s="59"/>
      <c r="N55" s="6"/>
      <c r="P55" s="4"/>
    </row>
    <row r="56" spans="2:16" ht="18" customHeight="1" x14ac:dyDescent="0.25">
      <c r="B56" s="6"/>
      <c r="C56" s="7"/>
      <c r="D56" s="7"/>
      <c r="E56" s="9"/>
      <c r="F56" s="105"/>
      <c r="G56" s="7"/>
      <c r="H56" s="7"/>
      <c r="I56" s="7"/>
      <c r="J56" s="5" t="str">
        <f>IFERROR((Tabel1[[#This Row],[Contracturen per week]]-Tabel1[[#This Row],[Contracturen per week min verlofuren per week]])/Tabel1[[#This Row],[Normuren per week]]," ")</f>
        <v xml:space="preserve"> </v>
      </c>
      <c r="K56" s="59"/>
      <c r="L56" s="59"/>
      <c r="M56" s="59"/>
      <c r="N56" s="6"/>
      <c r="P56" s="4"/>
    </row>
    <row r="57" spans="2:16" ht="18" customHeight="1" x14ac:dyDescent="0.25">
      <c r="B57" s="6"/>
      <c r="C57" s="7"/>
      <c r="D57" s="7"/>
      <c r="E57" s="9"/>
      <c r="F57" s="105"/>
      <c r="G57" s="7"/>
      <c r="H57" s="7"/>
      <c r="I57" s="7"/>
      <c r="J57" s="5" t="str">
        <f>IFERROR((Tabel1[[#This Row],[Contracturen per week]]-Tabel1[[#This Row],[Contracturen per week min verlofuren per week]])/Tabel1[[#This Row],[Normuren per week]]," ")</f>
        <v xml:space="preserve"> </v>
      </c>
      <c r="K57" s="59"/>
      <c r="L57" s="59"/>
      <c r="M57" s="59"/>
      <c r="N57" s="6"/>
      <c r="P57" s="4"/>
    </row>
    <row r="58" spans="2:16" ht="18" customHeight="1" x14ac:dyDescent="0.25">
      <c r="B58" s="6"/>
      <c r="C58" s="7"/>
      <c r="D58" s="7"/>
      <c r="E58" s="9"/>
      <c r="F58" s="105"/>
      <c r="G58" s="7"/>
      <c r="H58" s="7"/>
      <c r="I58" s="7"/>
      <c r="J58" s="5" t="str">
        <f>IFERROR((Tabel1[[#This Row],[Contracturen per week]]-Tabel1[[#This Row],[Contracturen per week min verlofuren per week]])/Tabel1[[#This Row],[Normuren per week]]," ")</f>
        <v xml:space="preserve"> </v>
      </c>
      <c r="K58" s="59"/>
      <c r="L58" s="59"/>
      <c r="M58" s="59"/>
      <c r="N58" s="6"/>
      <c r="P58" s="4"/>
    </row>
    <row r="59" spans="2:16" ht="18" customHeight="1" x14ac:dyDescent="0.25">
      <c r="B59" s="6"/>
      <c r="C59" s="7"/>
      <c r="D59" s="7"/>
      <c r="E59" s="9"/>
      <c r="F59" s="105"/>
      <c r="G59" s="7"/>
      <c r="H59" s="7"/>
      <c r="I59" s="7"/>
      <c r="J59" s="5" t="str">
        <f>IFERROR((Tabel1[[#This Row],[Contracturen per week]]-Tabel1[[#This Row],[Contracturen per week min verlofuren per week]])/Tabel1[[#This Row],[Normuren per week]]," ")</f>
        <v xml:space="preserve"> </v>
      </c>
      <c r="K59" s="59"/>
      <c r="L59" s="59"/>
      <c r="M59" s="59"/>
      <c r="N59" s="6"/>
      <c r="P59" s="4"/>
    </row>
    <row r="60" spans="2:16" ht="18" customHeight="1" x14ac:dyDescent="0.25">
      <c r="B60" s="6"/>
      <c r="C60" s="7"/>
      <c r="D60" s="7"/>
      <c r="E60" s="9"/>
      <c r="F60" s="105"/>
      <c r="G60" s="7"/>
      <c r="H60" s="7"/>
      <c r="I60" s="7"/>
      <c r="J60" s="5" t="str">
        <f>IFERROR((Tabel1[[#This Row],[Contracturen per week]]-Tabel1[[#This Row],[Contracturen per week min verlofuren per week]])/Tabel1[[#This Row],[Normuren per week]]," ")</f>
        <v xml:space="preserve"> </v>
      </c>
      <c r="K60" s="59"/>
      <c r="L60" s="59"/>
      <c r="M60" s="59"/>
      <c r="N60" s="6"/>
      <c r="P60" s="4"/>
    </row>
    <row r="61" spans="2:16" ht="18" customHeight="1" x14ac:dyDescent="0.25">
      <c r="B61" s="6"/>
      <c r="C61" s="7"/>
      <c r="D61" s="7"/>
      <c r="E61" s="9"/>
      <c r="F61" s="105"/>
      <c r="G61" s="7"/>
      <c r="H61" s="7"/>
      <c r="I61" s="7"/>
      <c r="J61" s="5" t="str">
        <f>IFERROR((Tabel1[[#This Row],[Contracturen per week]]-Tabel1[[#This Row],[Contracturen per week min verlofuren per week]])/Tabel1[[#This Row],[Normuren per week]]," ")</f>
        <v xml:space="preserve"> </v>
      </c>
      <c r="K61" s="59"/>
      <c r="L61" s="59"/>
      <c r="M61" s="59"/>
      <c r="N61" s="6"/>
      <c r="P61" s="4"/>
    </row>
    <row r="62" spans="2:16" ht="18" customHeight="1" x14ac:dyDescent="0.25">
      <c r="B62" s="6"/>
      <c r="C62" s="7"/>
      <c r="D62" s="7"/>
      <c r="E62" s="9"/>
      <c r="F62" s="105"/>
      <c r="G62" s="7"/>
      <c r="H62" s="7"/>
      <c r="I62" s="7"/>
      <c r="J62" s="5" t="str">
        <f>IFERROR((Tabel1[[#This Row],[Contracturen per week]]-Tabel1[[#This Row],[Contracturen per week min verlofuren per week]])/Tabel1[[#This Row],[Normuren per week]]," ")</f>
        <v xml:space="preserve"> </v>
      </c>
      <c r="K62" s="59"/>
      <c r="L62" s="59"/>
      <c r="M62" s="59"/>
      <c r="N62" s="6"/>
      <c r="P62" s="4"/>
    </row>
    <row r="63" spans="2:16" ht="18" customHeight="1" x14ac:dyDescent="0.25">
      <c r="B63" s="6"/>
      <c r="C63" s="7"/>
      <c r="D63" s="7"/>
      <c r="E63" s="9"/>
      <c r="F63" s="105"/>
      <c r="G63" s="7"/>
      <c r="H63" s="7"/>
      <c r="I63" s="7"/>
      <c r="J63" s="5" t="str">
        <f>IFERROR((Tabel1[[#This Row],[Contracturen per week]]-Tabel1[[#This Row],[Contracturen per week min verlofuren per week]])/Tabel1[[#This Row],[Normuren per week]]," ")</f>
        <v xml:space="preserve"> </v>
      </c>
      <c r="K63" s="59"/>
      <c r="L63" s="59"/>
      <c r="M63" s="59"/>
      <c r="N63" s="6"/>
      <c r="P63" s="4"/>
    </row>
    <row r="64" spans="2:16" ht="18" customHeight="1" x14ac:dyDescent="0.25">
      <c r="B64" s="6"/>
      <c r="C64" s="7"/>
      <c r="D64" s="7"/>
      <c r="E64" s="9"/>
      <c r="F64" s="105"/>
      <c r="G64" s="7"/>
      <c r="H64" s="7"/>
      <c r="I64" s="7"/>
      <c r="J64" s="5" t="str">
        <f>IFERROR((Tabel1[[#This Row],[Contracturen per week]]-Tabel1[[#This Row],[Contracturen per week min verlofuren per week]])/Tabel1[[#This Row],[Normuren per week]]," ")</f>
        <v xml:space="preserve"> </v>
      </c>
      <c r="K64" s="59"/>
      <c r="L64" s="59"/>
      <c r="M64" s="59"/>
      <c r="N64" s="6"/>
      <c r="P64" s="4"/>
    </row>
    <row r="65" spans="2:16" ht="18" customHeight="1" x14ac:dyDescent="0.25">
      <c r="B65" s="6"/>
      <c r="C65" s="7"/>
      <c r="D65" s="7"/>
      <c r="E65" s="9"/>
      <c r="F65" s="105"/>
      <c r="G65" s="7"/>
      <c r="H65" s="7"/>
      <c r="I65" s="7"/>
      <c r="J65" s="5" t="str">
        <f>IFERROR((Tabel1[[#This Row],[Contracturen per week]]-Tabel1[[#This Row],[Contracturen per week min verlofuren per week]])/Tabel1[[#This Row],[Normuren per week]]," ")</f>
        <v xml:space="preserve"> </v>
      </c>
      <c r="K65" s="59"/>
      <c r="L65" s="59"/>
      <c r="M65" s="59"/>
      <c r="N65" s="6"/>
      <c r="P65" s="4"/>
    </row>
    <row r="66" spans="2:16" ht="18" customHeight="1" x14ac:dyDescent="0.25">
      <c r="B66" s="6"/>
      <c r="C66" s="7"/>
      <c r="D66" s="7"/>
      <c r="E66" s="9"/>
      <c r="F66" s="105"/>
      <c r="G66" s="7"/>
      <c r="H66" s="7"/>
      <c r="I66" s="7"/>
      <c r="J66" s="5" t="str">
        <f>IFERROR((Tabel1[[#This Row],[Contracturen per week]]-Tabel1[[#This Row],[Contracturen per week min verlofuren per week]])/Tabel1[[#This Row],[Normuren per week]]," ")</f>
        <v xml:space="preserve"> </v>
      </c>
      <c r="K66" s="59"/>
      <c r="L66" s="59"/>
      <c r="M66" s="59"/>
      <c r="N66" s="6"/>
      <c r="P66" s="4"/>
    </row>
    <row r="67" spans="2:16" ht="18" customHeight="1" x14ac:dyDescent="0.25">
      <c r="B67" s="6"/>
      <c r="C67" s="7"/>
      <c r="D67" s="7"/>
      <c r="E67" s="9"/>
      <c r="F67" s="105"/>
      <c r="G67" s="7"/>
      <c r="H67" s="7"/>
      <c r="I67" s="7"/>
      <c r="J67" s="5" t="str">
        <f>IFERROR((Tabel1[[#This Row],[Contracturen per week]]-Tabel1[[#This Row],[Contracturen per week min verlofuren per week]])/Tabel1[[#This Row],[Normuren per week]]," ")</f>
        <v xml:space="preserve"> </v>
      </c>
      <c r="K67" s="59"/>
      <c r="L67" s="59"/>
      <c r="M67" s="59"/>
      <c r="N67" s="6"/>
      <c r="P67" s="4"/>
    </row>
    <row r="68" spans="2:16" ht="18" customHeight="1" x14ac:dyDescent="0.25">
      <c r="B68" s="6"/>
      <c r="C68" s="7"/>
      <c r="D68" s="7"/>
      <c r="E68" s="9"/>
      <c r="F68" s="105"/>
      <c r="G68" s="7"/>
      <c r="H68" s="7"/>
      <c r="I68" s="7"/>
      <c r="J68" s="5" t="str">
        <f>IFERROR((Tabel1[[#This Row],[Contracturen per week]]-Tabel1[[#This Row],[Contracturen per week min verlofuren per week]])/Tabel1[[#This Row],[Normuren per week]]," ")</f>
        <v xml:space="preserve"> </v>
      </c>
      <c r="K68" s="59"/>
      <c r="L68" s="59"/>
      <c r="M68" s="59"/>
      <c r="N68" s="6"/>
      <c r="P68" s="4"/>
    </row>
    <row r="69" spans="2:16" ht="18" customHeight="1" x14ac:dyDescent="0.25">
      <c r="B69" s="6"/>
      <c r="C69" s="7"/>
      <c r="D69" s="7"/>
      <c r="E69" s="9"/>
      <c r="F69" s="105"/>
      <c r="G69" s="7"/>
      <c r="H69" s="7"/>
      <c r="I69" s="7"/>
      <c r="J69" s="5" t="str">
        <f>IFERROR((Tabel1[[#This Row],[Contracturen per week]]-Tabel1[[#This Row],[Contracturen per week min verlofuren per week]])/Tabel1[[#This Row],[Normuren per week]]," ")</f>
        <v xml:space="preserve"> </v>
      </c>
      <c r="K69" s="59"/>
      <c r="L69" s="59"/>
      <c r="M69" s="59"/>
      <c r="N69" s="6"/>
      <c r="P69" s="4"/>
    </row>
    <row r="70" spans="2:16" ht="18" customHeight="1" x14ac:dyDescent="0.25">
      <c r="B70" s="6"/>
      <c r="C70" s="7"/>
      <c r="D70" s="7"/>
      <c r="E70" s="9"/>
      <c r="F70" s="105"/>
      <c r="G70" s="7"/>
      <c r="H70" s="7"/>
      <c r="I70" s="7"/>
      <c r="J70" s="5" t="str">
        <f>IFERROR((Tabel1[[#This Row],[Contracturen per week]]-Tabel1[[#This Row],[Contracturen per week min verlofuren per week]])/Tabel1[[#This Row],[Normuren per week]]," ")</f>
        <v xml:space="preserve"> </v>
      </c>
      <c r="K70" s="59"/>
      <c r="L70" s="59"/>
      <c r="M70" s="59"/>
      <c r="N70" s="6"/>
      <c r="P70" s="4"/>
    </row>
    <row r="71" spans="2:16" ht="18" customHeight="1" x14ac:dyDescent="0.25">
      <c r="B71" s="6"/>
      <c r="C71" s="7"/>
      <c r="D71" s="7"/>
      <c r="E71" s="9"/>
      <c r="F71" s="105"/>
      <c r="G71" s="7"/>
      <c r="H71" s="7"/>
      <c r="I71" s="7"/>
      <c r="J71" s="5" t="str">
        <f>IFERROR((Tabel1[[#This Row],[Contracturen per week]]-Tabel1[[#This Row],[Contracturen per week min verlofuren per week]])/Tabel1[[#This Row],[Normuren per week]]," ")</f>
        <v xml:space="preserve"> </v>
      </c>
      <c r="K71" s="59"/>
      <c r="L71" s="59"/>
      <c r="M71" s="59"/>
      <c r="N71" s="6"/>
      <c r="P71" s="4"/>
    </row>
    <row r="72" spans="2:16" ht="18" customHeight="1" x14ac:dyDescent="0.25">
      <c r="B72" s="6"/>
      <c r="C72" s="7"/>
      <c r="D72" s="7"/>
      <c r="E72" s="9"/>
      <c r="F72" s="105"/>
      <c r="G72" s="7"/>
      <c r="H72" s="7"/>
      <c r="I72" s="7"/>
      <c r="J72" s="5" t="str">
        <f>IFERROR((Tabel1[[#This Row],[Contracturen per week]]-Tabel1[[#This Row],[Contracturen per week min verlofuren per week]])/Tabel1[[#This Row],[Normuren per week]]," ")</f>
        <v xml:space="preserve"> </v>
      </c>
      <c r="K72" s="59"/>
      <c r="L72" s="59"/>
      <c r="M72" s="59"/>
      <c r="N72" s="6"/>
      <c r="P72" s="4"/>
    </row>
    <row r="73" spans="2:16" ht="18" customHeight="1" x14ac:dyDescent="0.25">
      <c r="B73" s="6"/>
      <c r="C73" s="7"/>
      <c r="D73" s="7"/>
      <c r="E73" s="9"/>
      <c r="F73" s="105"/>
      <c r="G73" s="7"/>
      <c r="H73" s="7"/>
      <c r="I73" s="7"/>
      <c r="J73" s="5" t="str">
        <f>IFERROR((Tabel1[[#This Row],[Contracturen per week]]-Tabel1[[#This Row],[Contracturen per week min verlofuren per week]])/Tabel1[[#This Row],[Normuren per week]]," ")</f>
        <v xml:space="preserve"> </v>
      </c>
      <c r="K73" s="59"/>
      <c r="L73" s="59"/>
      <c r="M73" s="59"/>
      <c r="N73" s="6"/>
      <c r="P73" s="4"/>
    </row>
    <row r="74" spans="2:16" ht="18" customHeight="1" x14ac:dyDescent="0.25">
      <c r="B74" s="6"/>
      <c r="C74" s="7"/>
      <c r="D74" s="7"/>
      <c r="E74" s="9"/>
      <c r="F74" s="105"/>
      <c r="G74" s="7"/>
      <c r="H74" s="7"/>
      <c r="I74" s="7"/>
      <c r="J74" s="5" t="str">
        <f>IFERROR((Tabel1[[#This Row],[Contracturen per week]]-Tabel1[[#This Row],[Contracturen per week min verlofuren per week]])/Tabel1[[#This Row],[Normuren per week]]," ")</f>
        <v xml:space="preserve"> </v>
      </c>
      <c r="K74" s="59"/>
      <c r="L74" s="59"/>
      <c r="M74" s="59"/>
      <c r="N74" s="6"/>
      <c r="P74" s="4"/>
    </row>
    <row r="75" spans="2:16" ht="18" customHeight="1" x14ac:dyDescent="0.25">
      <c r="B75" s="6"/>
      <c r="C75" s="7"/>
      <c r="D75" s="7"/>
      <c r="E75" s="9"/>
      <c r="F75" s="105"/>
      <c r="G75" s="7"/>
      <c r="H75" s="7"/>
      <c r="I75" s="7"/>
      <c r="J75" s="5" t="str">
        <f>IFERROR((Tabel1[[#This Row],[Contracturen per week]]-Tabel1[[#This Row],[Contracturen per week min verlofuren per week]])/Tabel1[[#This Row],[Normuren per week]]," ")</f>
        <v xml:space="preserve"> </v>
      </c>
      <c r="K75" s="59"/>
      <c r="L75" s="59"/>
      <c r="M75" s="59"/>
      <c r="N75" s="6"/>
      <c r="P75" s="4"/>
    </row>
    <row r="76" spans="2:16" ht="18" customHeight="1" x14ac:dyDescent="0.25">
      <c r="B76" s="6"/>
      <c r="C76" s="7"/>
      <c r="D76" s="7"/>
      <c r="E76" s="9"/>
      <c r="F76" s="105"/>
      <c r="G76" s="7"/>
      <c r="H76" s="7"/>
      <c r="I76" s="7"/>
      <c r="J76" s="5" t="str">
        <f>IFERROR((Tabel1[[#This Row],[Contracturen per week]]-Tabel1[[#This Row],[Contracturen per week min verlofuren per week]])/Tabel1[[#This Row],[Normuren per week]]," ")</f>
        <v xml:space="preserve"> </v>
      </c>
      <c r="K76" s="59"/>
      <c r="L76" s="59"/>
      <c r="M76" s="59"/>
      <c r="N76" s="6"/>
      <c r="P76" s="4"/>
    </row>
    <row r="77" spans="2:16" ht="18" customHeight="1" x14ac:dyDescent="0.25">
      <c r="B77" s="6"/>
      <c r="C77" s="7"/>
      <c r="D77" s="7"/>
      <c r="E77" s="9"/>
      <c r="F77" s="105"/>
      <c r="G77" s="7"/>
      <c r="H77" s="7"/>
      <c r="I77" s="7"/>
      <c r="J77" s="5" t="str">
        <f>IFERROR((Tabel1[[#This Row],[Contracturen per week]]-Tabel1[[#This Row],[Contracturen per week min verlofuren per week]])/Tabel1[[#This Row],[Normuren per week]]," ")</f>
        <v xml:space="preserve"> </v>
      </c>
      <c r="K77" s="59"/>
      <c r="L77" s="59"/>
      <c r="M77" s="59"/>
      <c r="N77" s="6"/>
      <c r="P77" s="4"/>
    </row>
    <row r="78" spans="2:16" ht="18" customHeight="1" x14ac:dyDescent="0.25">
      <c r="B78" s="6"/>
      <c r="C78" s="7"/>
      <c r="D78" s="7"/>
      <c r="E78" s="9"/>
      <c r="F78" s="105"/>
      <c r="G78" s="7"/>
      <c r="H78" s="7"/>
      <c r="I78" s="7"/>
      <c r="J78" s="5" t="str">
        <f>IFERROR((Tabel1[[#This Row],[Contracturen per week]]-Tabel1[[#This Row],[Contracturen per week min verlofuren per week]])/Tabel1[[#This Row],[Normuren per week]]," ")</f>
        <v xml:space="preserve"> </v>
      </c>
      <c r="K78" s="59"/>
      <c r="L78" s="59"/>
      <c r="M78" s="59"/>
      <c r="N78" s="6"/>
      <c r="P78" s="4"/>
    </row>
    <row r="79" spans="2:16" ht="18" customHeight="1" x14ac:dyDescent="0.25">
      <c r="B79" s="6"/>
      <c r="C79" s="7"/>
      <c r="D79" s="7"/>
      <c r="E79" s="9"/>
      <c r="F79" s="105"/>
      <c r="G79" s="7"/>
      <c r="H79" s="7"/>
      <c r="I79" s="7"/>
      <c r="J79" s="5" t="str">
        <f>IFERROR((Tabel1[[#This Row],[Contracturen per week]]-Tabel1[[#This Row],[Contracturen per week min verlofuren per week]])/Tabel1[[#This Row],[Normuren per week]]," ")</f>
        <v xml:space="preserve"> </v>
      </c>
      <c r="K79" s="59"/>
      <c r="L79" s="59"/>
      <c r="M79" s="59"/>
      <c r="N79" s="6"/>
      <c r="P79" s="4"/>
    </row>
    <row r="80" spans="2:16" ht="18" customHeight="1" x14ac:dyDescent="0.25">
      <c r="B80" s="6"/>
      <c r="C80" s="7"/>
      <c r="D80" s="7"/>
      <c r="E80" s="9"/>
      <c r="F80" s="105"/>
      <c r="G80" s="7"/>
      <c r="H80" s="7"/>
      <c r="I80" s="7"/>
      <c r="J80" s="5" t="str">
        <f>IFERROR((Tabel1[[#This Row],[Contracturen per week]]-Tabel1[[#This Row],[Contracturen per week min verlofuren per week]])/Tabel1[[#This Row],[Normuren per week]]," ")</f>
        <v xml:space="preserve"> </v>
      </c>
      <c r="K80" s="59"/>
      <c r="L80" s="59"/>
      <c r="M80" s="59"/>
      <c r="N80" s="6"/>
      <c r="P80" s="4"/>
    </row>
    <row r="81" spans="2:16" ht="18" customHeight="1" x14ac:dyDescent="0.25">
      <c r="B81" s="6"/>
      <c r="C81" s="7"/>
      <c r="D81" s="7"/>
      <c r="E81" s="9"/>
      <c r="F81" s="105"/>
      <c r="G81" s="7"/>
      <c r="H81" s="7"/>
      <c r="I81" s="7"/>
      <c r="J81" s="5" t="str">
        <f>IFERROR((Tabel1[[#This Row],[Contracturen per week]]-Tabel1[[#This Row],[Contracturen per week min verlofuren per week]])/Tabel1[[#This Row],[Normuren per week]]," ")</f>
        <v xml:space="preserve"> </v>
      </c>
      <c r="K81" s="59"/>
      <c r="L81" s="59"/>
      <c r="M81" s="59"/>
      <c r="N81" s="6"/>
      <c r="P81" s="4"/>
    </row>
    <row r="82" spans="2:16" ht="18" customHeight="1" x14ac:dyDescent="0.25">
      <c r="B82" s="6"/>
      <c r="C82" s="7"/>
      <c r="D82" s="7"/>
      <c r="E82" s="9"/>
      <c r="F82" s="105"/>
      <c r="G82" s="7"/>
      <c r="H82" s="7"/>
      <c r="I82" s="7"/>
      <c r="J82" s="5" t="str">
        <f>IFERROR((Tabel1[[#This Row],[Contracturen per week]]-Tabel1[[#This Row],[Contracturen per week min verlofuren per week]])/Tabel1[[#This Row],[Normuren per week]]," ")</f>
        <v xml:space="preserve"> </v>
      </c>
      <c r="K82" s="59"/>
      <c r="L82" s="59"/>
      <c r="M82" s="59"/>
      <c r="N82" s="6"/>
      <c r="P82" s="4"/>
    </row>
    <row r="83" spans="2:16" ht="18" customHeight="1" x14ac:dyDescent="0.25">
      <c r="B83" s="6"/>
      <c r="C83" s="7"/>
      <c r="D83" s="7"/>
      <c r="E83" s="9"/>
      <c r="F83" s="105"/>
      <c r="G83" s="7"/>
      <c r="H83" s="7"/>
      <c r="I83" s="7"/>
      <c r="J83" s="5" t="str">
        <f>IFERROR((Tabel1[[#This Row],[Contracturen per week]]-Tabel1[[#This Row],[Contracturen per week min verlofuren per week]])/Tabel1[[#This Row],[Normuren per week]]," ")</f>
        <v xml:space="preserve"> </v>
      </c>
      <c r="K83" s="59"/>
      <c r="L83" s="59"/>
      <c r="M83" s="59"/>
      <c r="N83" s="6"/>
      <c r="P83" s="4"/>
    </row>
    <row r="84" spans="2:16" ht="18" customHeight="1" x14ac:dyDescent="0.25">
      <c r="B84" s="6"/>
      <c r="C84" s="7"/>
      <c r="D84" s="7"/>
      <c r="E84" s="9"/>
      <c r="F84" s="105"/>
      <c r="G84" s="7"/>
      <c r="H84" s="7"/>
      <c r="I84" s="7"/>
      <c r="J84" s="5" t="str">
        <f>IFERROR((Tabel1[[#This Row],[Contracturen per week]]-Tabel1[[#This Row],[Contracturen per week min verlofuren per week]])/Tabel1[[#This Row],[Normuren per week]]," ")</f>
        <v xml:space="preserve"> </v>
      </c>
      <c r="K84" s="59"/>
      <c r="L84" s="59"/>
      <c r="M84" s="59"/>
      <c r="N84" s="6"/>
      <c r="P84" s="4"/>
    </row>
    <row r="85" spans="2:16" ht="18" customHeight="1" x14ac:dyDescent="0.25">
      <c r="B85" s="6"/>
      <c r="C85" s="7"/>
      <c r="D85" s="7"/>
      <c r="E85" s="9"/>
      <c r="F85" s="105"/>
      <c r="G85" s="7"/>
      <c r="H85" s="7"/>
      <c r="I85" s="7"/>
      <c r="J85" s="5" t="str">
        <f>IFERROR((Tabel1[[#This Row],[Contracturen per week]]-Tabel1[[#This Row],[Contracturen per week min verlofuren per week]])/Tabel1[[#This Row],[Normuren per week]]," ")</f>
        <v xml:space="preserve"> </v>
      </c>
      <c r="K85" s="59"/>
      <c r="L85" s="59"/>
      <c r="M85" s="59"/>
      <c r="N85" s="6"/>
      <c r="P85" s="4"/>
    </row>
    <row r="86" spans="2:16" ht="18" customHeight="1" x14ac:dyDescent="0.25">
      <c r="B86" s="6"/>
      <c r="C86" s="7"/>
      <c r="D86" s="7"/>
      <c r="E86" s="9"/>
      <c r="F86" s="105"/>
      <c r="G86" s="7"/>
      <c r="H86" s="7"/>
      <c r="I86" s="7"/>
      <c r="J86" s="5" t="str">
        <f>IFERROR((Tabel1[[#This Row],[Contracturen per week]]-Tabel1[[#This Row],[Contracturen per week min verlofuren per week]])/Tabel1[[#This Row],[Normuren per week]]," ")</f>
        <v xml:space="preserve"> </v>
      </c>
      <c r="K86" s="59"/>
      <c r="L86" s="59"/>
      <c r="M86" s="59"/>
      <c r="N86" s="6"/>
      <c r="P86" s="4"/>
    </row>
    <row r="87" spans="2:16" ht="18" customHeight="1" x14ac:dyDescent="0.25">
      <c r="B87" s="6"/>
      <c r="C87" s="7"/>
      <c r="D87" s="7"/>
      <c r="E87" s="9"/>
      <c r="F87" s="105"/>
      <c r="G87" s="7"/>
      <c r="H87" s="7"/>
      <c r="I87" s="7"/>
      <c r="J87" s="5" t="str">
        <f>IFERROR((Tabel1[[#This Row],[Contracturen per week]]-Tabel1[[#This Row],[Contracturen per week min verlofuren per week]])/Tabel1[[#This Row],[Normuren per week]]," ")</f>
        <v xml:space="preserve"> </v>
      </c>
      <c r="K87" s="59"/>
      <c r="L87" s="59"/>
      <c r="M87" s="59"/>
      <c r="N87" s="6"/>
      <c r="P87" s="4"/>
    </row>
    <row r="88" spans="2:16" ht="18" customHeight="1" x14ac:dyDescent="0.25">
      <c r="B88" s="6"/>
      <c r="C88" s="7"/>
      <c r="D88" s="7"/>
      <c r="E88" s="9"/>
      <c r="F88" s="105"/>
      <c r="G88" s="7"/>
      <c r="H88" s="7"/>
      <c r="I88" s="7"/>
      <c r="J88" s="5" t="str">
        <f>IFERROR((Tabel1[[#This Row],[Contracturen per week]]-Tabel1[[#This Row],[Contracturen per week min verlofuren per week]])/Tabel1[[#This Row],[Normuren per week]]," ")</f>
        <v xml:space="preserve"> </v>
      </c>
      <c r="K88" s="59"/>
      <c r="L88" s="59"/>
      <c r="M88" s="59"/>
      <c r="N88" s="6"/>
      <c r="P88" s="4"/>
    </row>
    <row r="89" spans="2:16" ht="18" customHeight="1" x14ac:dyDescent="0.25">
      <c r="B89" s="6"/>
      <c r="C89" s="7"/>
      <c r="D89" s="7"/>
      <c r="E89" s="9"/>
      <c r="F89" s="105"/>
      <c r="G89" s="7"/>
      <c r="H89" s="7"/>
      <c r="I89" s="7"/>
      <c r="J89" s="5" t="str">
        <f>IFERROR((Tabel1[[#This Row],[Contracturen per week]]-Tabel1[[#This Row],[Contracturen per week min verlofuren per week]])/Tabel1[[#This Row],[Normuren per week]]," ")</f>
        <v xml:space="preserve"> </v>
      </c>
      <c r="K89" s="59"/>
      <c r="L89" s="59"/>
      <c r="M89" s="59"/>
      <c r="N89" s="6"/>
      <c r="P89" s="4"/>
    </row>
    <row r="90" spans="2:16" ht="18" customHeight="1" x14ac:dyDescent="0.25">
      <c r="B90" s="6"/>
      <c r="C90" s="7"/>
      <c r="D90" s="7"/>
      <c r="E90" s="9"/>
      <c r="F90" s="105"/>
      <c r="G90" s="7"/>
      <c r="H90" s="7"/>
      <c r="I90" s="7"/>
      <c r="J90" s="5" t="str">
        <f>IFERROR((Tabel1[[#This Row],[Contracturen per week]]-Tabel1[[#This Row],[Contracturen per week min verlofuren per week]])/Tabel1[[#This Row],[Normuren per week]]," ")</f>
        <v xml:space="preserve"> </v>
      </c>
      <c r="K90" s="59"/>
      <c r="L90" s="59"/>
      <c r="M90" s="59"/>
      <c r="N90" s="6"/>
      <c r="P90" s="4"/>
    </row>
    <row r="91" spans="2:16" ht="18" customHeight="1" x14ac:dyDescent="0.25">
      <c r="B91" s="6"/>
      <c r="C91" s="7"/>
      <c r="D91" s="7"/>
      <c r="E91" s="9"/>
      <c r="F91" s="105"/>
      <c r="G91" s="7"/>
      <c r="H91" s="7"/>
      <c r="I91" s="7"/>
      <c r="J91" s="5" t="str">
        <f>IFERROR((Tabel1[[#This Row],[Contracturen per week]]-Tabel1[[#This Row],[Contracturen per week min verlofuren per week]])/Tabel1[[#This Row],[Normuren per week]]," ")</f>
        <v xml:space="preserve"> </v>
      </c>
      <c r="K91" s="59"/>
      <c r="L91" s="59"/>
      <c r="M91" s="59"/>
      <c r="N91" s="6"/>
      <c r="P91" s="4"/>
    </row>
    <row r="92" spans="2:16" ht="18" customHeight="1" x14ac:dyDescent="0.25">
      <c r="B92" s="6"/>
      <c r="C92" s="7"/>
      <c r="D92" s="7"/>
      <c r="E92" s="9"/>
      <c r="F92" s="105"/>
      <c r="G92" s="7"/>
      <c r="H92" s="7"/>
      <c r="I92" s="7"/>
      <c r="J92" s="5" t="str">
        <f>IFERROR((Tabel1[[#This Row],[Contracturen per week]]-Tabel1[[#This Row],[Contracturen per week min verlofuren per week]])/Tabel1[[#This Row],[Normuren per week]]," ")</f>
        <v xml:space="preserve"> </v>
      </c>
      <c r="K92" s="59"/>
      <c r="L92" s="59"/>
      <c r="M92" s="59"/>
      <c r="N92" s="6"/>
      <c r="P92" s="4"/>
    </row>
    <row r="93" spans="2:16" ht="18" customHeight="1" x14ac:dyDescent="0.25">
      <c r="B93" s="6"/>
      <c r="C93" s="7"/>
      <c r="D93" s="7"/>
      <c r="E93" s="9"/>
      <c r="F93" s="105"/>
      <c r="G93" s="7"/>
      <c r="H93" s="7"/>
      <c r="I93" s="7"/>
      <c r="J93" s="5" t="str">
        <f>IFERROR((Tabel1[[#This Row],[Contracturen per week]]-Tabel1[[#This Row],[Contracturen per week min verlofuren per week]])/Tabel1[[#This Row],[Normuren per week]]," ")</f>
        <v xml:space="preserve"> </v>
      </c>
      <c r="K93" s="59"/>
      <c r="L93" s="59"/>
      <c r="M93" s="59"/>
      <c r="N93" s="6"/>
      <c r="P93" s="4"/>
    </row>
    <row r="94" spans="2:16" ht="18" customHeight="1" x14ac:dyDescent="0.25">
      <c r="B94" s="6"/>
      <c r="C94" s="7"/>
      <c r="D94" s="7"/>
      <c r="E94" s="9"/>
      <c r="F94" s="105"/>
      <c r="G94" s="7"/>
      <c r="H94" s="7"/>
      <c r="I94" s="7"/>
      <c r="J94" s="5" t="str">
        <f>IFERROR((Tabel1[[#This Row],[Contracturen per week]]-Tabel1[[#This Row],[Contracturen per week min verlofuren per week]])/Tabel1[[#This Row],[Normuren per week]]," ")</f>
        <v xml:space="preserve"> </v>
      </c>
      <c r="K94" s="59"/>
      <c r="L94" s="59"/>
      <c r="M94" s="59"/>
      <c r="N94" s="6"/>
      <c r="P94" s="4"/>
    </row>
    <row r="95" spans="2:16" ht="18" customHeight="1" x14ac:dyDescent="0.25">
      <c r="B95" s="6"/>
      <c r="C95" s="7"/>
      <c r="D95" s="7"/>
      <c r="E95" s="9"/>
      <c r="F95" s="105"/>
      <c r="G95" s="7"/>
      <c r="H95" s="7"/>
      <c r="I95" s="7"/>
      <c r="J95" s="5" t="str">
        <f>IFERROR((Tabel1[[#This Row],[Contracturen per week]]-Tabel1[[#This Row],[Contracturen per week min verlofuren per week]])/Tabel1[[#This Row],[Normuren per week]]," ")</f>
        <v xml:space="preserve"> </v>
      </c>
      <c r="K95" s="59"/>
      <c r="L95" s="59"/>
      <c r="M95" s="59"/>
      <c r="N95" s="6"/>
      <c r="P95" s="4"/>
    </row>
    <row r="96" spans="2:16" ht="18" customHeight="1" x14ac:dyDescent="0.25">
      <c r="B96" s="6"/>
      <c r="C96" s="7"/>
      <c r="D96" s="7"/>
      <c r="E96" s="9"/>
      <c r="F96" s="105"/>
      <c r="G96" s="7"/>
      <c r="H96" s="7"/>
      <c r="I96" s="7"/>
      <c r="J96" s="5" t="str">
        <f>IFERROR((Tabel1[[#This Row],[Contracturen per week]]-Tabel1[[#This Row],[Contracturen per week min verlofuren per week]])/Tabel1[[#This Row],[Normuren per week]]," ")</f>
        <v xml:space="preserve"> </v>
      </c>
      <c r="K96" s="59"/>
      <c r="L96" s="59"/>
      <c r="M96" s="59"/>
      <c r="N96" s="6"/>
      <c r="P96" s="4"/>
    </row>
    <row r="97" spans="2:16" ht="18" customHeight="1" x14ac:dyDescent="0.25">
      <c r="B97" s="6"/>
      <c r="C97" s="7"/>
      <c r="D97" s="7"/>
      <c r="E97" s="9"/>
      <c r="F97" s="105"/>
      <c r="G97" s="7"/>
      <c r="H97" s="7"/>
      <c r="I97" s="7"/>
      <c r="J97" s="5" t="str">
        <f>IFERROR((Tabel1[[#This Row],[Contracturen per week]]-Tabel1[[#This Row],[Contracturen per week min verlofuren per week]])/Tabel1[[#This Row],[Normuren per week]]," ")</f>
        <v xml:space="preserve"> </v>
      </c>
      <c r="K97" s="59"/>
      <c r="L97" s="59"/>
      <c r="M97" s="59"/>
      <c r="N97" s="6"/>
      <c r="P97" s="4"/>
    </row>
    <row r="98" spans="2:16" ht="18" customHeight="1" x14ac:dyDescent="0.25">
      <c r="B98" s="6"/>
      <c r="C98" s="7"/>
      <c r="D98" s="7"/>
      <c r="E98" s="9"/>
      <c r="F98" s="105"/>
      <c r="G98" s="7"/>
      <c r="H98" s="7"/>
      <c r="I98" s="7"/>
      <c r="J98" s="5" t="str">
        <f>IFERROR((Tabel1[[#This Row],[Contracturen per week]]-Tabel1[[#This Row],[Contracturen per week min verlofuren per week]])/Tabel1[[#This Row],[Normuren per week]]," ")</f>
        <v xml:space="preserve"> </v>
      </c>
      <c r="K98" s="59"/>
      <c r="L98" s="59"/>
      <c r="M98" s="59"/>
      <c r="N98" s="6"/>
      <c r="P98" s="4"/>
    </row>
    <row r="99" spans="2:16" ht="18" customHeight="1" x14ac:dyDescent="0.25">
      <c r="B99" s="6"/>
      <c r="C99" s="7"/>
      <c r="D99" s="7"/>
      <c r="E99" s="9"/>
      <c r="F99" s="105"/>
      <c r="G99" s="7"/>
      <c r="H99" s="7"/>
      <c r="I99" s="7"/>
      <c r="J99" s="5" t="str">
        <f>IFERROR((Tabel1[[#This Row],[Contracturen per week]]-Tabel1[[#This Row],[Contracturen per week min verlofuren per week]])/Tabel1[[#This Row],[Normuren per week]]," ")</f>
        <v xml:space="preserve"> </v>
      </c>
      <c r="K99" s="59"/>
      <c r="L99" s="59"/>
      <c r="M99" s="59"/>
      <c r="N99" s="6"/>
      <c r="P99" s="4"/>
    </row>
    <row r="100" spans="2:16" ht="18" customHeight="1" x14ac:dyDescent="0.25">
      <c r="B100" s="6"/>
      <c r="C100" s="7"/>
      <c r="D100" s="7"/>
      <c r="E100" s="9"/>
      <c r="F100" s="105"/>
      <c r="G100" s="7"/>
      <c r="H100" s="7"/>
      <c r="I100" s="7"/>
      <c r="J100" s="5" t="str">
        <f>IFERROR((Tabel1[[#This Row],[Contracturen per week]]-Tabel1[[#This Row],[Contracturen per week min verlofuren per week]])/Tabel1[[#This Row],[Normuren per week]]," ")</f>
        <v xml:space="preserve"> </v>
      </c>
      <c r="K100" s="59"/>
      <c r="L100" s="59"/>
      <c r="M100" s="59"/>
      <c r="N100" s="6"/>
      <c r="P100" s="4"/>
    </row>
    <row r="101" spans="2:16" ht="18" customHeight="1" x14ac:dyDescent="0.25">
      <c r="B101" s="6"/>
      <c r="C101" s="7"/>
      <c r="D101" s="7"/>
      <c r="E101" s="9"/>
      <c r="F101" s="105"/>
      <c r="G101" s="7"/>
      <c r="H101" s="7"/>
      <c r="I101" s="7"/>
      <c r="J101" s="5" t="str">
        <f>IFERROR((Tabel1[[#This Row],[Contracturen per week]]-Tabel1[[#This Row],[Contracturen per week min verlofuren per week]])/Tabel1[[#This Row],[Normuren per week]]," ")</f>
        <v xml:space="preserve"> </v>
      </c>
      <c r="K101" s="59"/>
      <c r="L101" s="59"/>
      <c r="M101" s="59"/>
      <c r="N101" s="6"/>
      <c r="P101" s="4"/>
    </row>
    <row r="102" spans="2:16" ht="18" customHeight="1" x14ac:dyDescent="0.25">
      <c r="B102" s="6"/>
      <c r="C102" s="7"/>
      <c r="D102" s="7"/>
      <c r="E102" s="9"/>
      <c r="F102" s="105"/>
      <c r="G102" s="7"/>
      <c r="H102" s="7"/>
      <c r="I102" s="7"/>
      <c r="J102" s="5" t="str">
        <f>IFERROR((Tabel1[[#This Row],[Contracturen per week]]-Tabel1[[#This Row],[Contracturen per week min verlofuren per week]])/Tabel1[[#This Row],[Normuren per week]]," ")</f>
        <v xml:space="preserve"> </v>
      </c>
      <c r="K102" s="59"/>
      <c r="L102" s="59"/>
      <c r="M102" s="59"/>
      <c r="N102" s="6"/>
      <c r="P102" s="4"/>
    </row>
    <row r="103" spans="2:16" ht="18" customHeight="1" x14ac:dyDescent="0.25">
      <c r="B103" s="6"/>
      <c r="C103" s="7"/>
      <c r="D103" s="7"/>
      <c r="E103" s="9"/>
      <c r="F103" s="105"/>
      <c r="G103" s="7"/>
      <c r="H103" s="7"/>
      <c r="I103" s="7"/>
      <c r="J103" s="5" t="str">
        <f>IFERROR((Tabel1[[#This Row],[Contracturen per week]]-Tabel1[[#This Row],[Contracturen per week min verlofuren per week]])/Tabel1[[#This Row],[Normuren per week]]," ")</f>
        <v xml:space="preserve"> </v>
      </c>
      <c r="K103" s="59"/>
      <c r="L103" s="59"/>
      <c r="M103" s="59"/>
      <c r="N103" s="6"/>
      <c r="P103" s="4"/>
    </row>
    <row r="104" spans="2:16" ht="18" customHeight="1" x14ac:dyDescent="0.25">
      <c r="B104" s="6"/>
      <c r="C104" s="7"/>
      <c r="D104" s="7"/>
      <c r="E104" s="9"/>
      <c r="F104" s="105"/>
      <c r="G104" s="7"/>
      <c r="H104" s="7"/>
      <c r="I104" s="7"/>
      <c r="J104" s="5" t="str">
        <f>IFERROR((Tabel1[[#This Row],[Contracturen per week]]-Tabel1[[#This Row],[Contracturen per week min verlofuren per week]])/Tabel1[[#This Row],[Normuren per week]]," ")</f>
        <v xml:space="preserve"> </v>
      </c>
      <c r="K104" s="59"/>
      <c r="L104" s="59"/>
      <c r="M104" s="59"/>
      <c r="N104" s="6"/>
      <c r="P104" s="4"/>
    </row>
    <row r="105" spans="2:16" ht="18" customHeight="1" x14ac:dyDescent="0.25">
      <c r="B105" s="6"/>
      <c r="C105" s="7"/>
      <c r="D105" s="7"/>
      <c r="E105" s="9"/>
      <c r="F105" s="105"/>
      <c r="G105" s="7"/>
      <c r="H105" s="7"/>
      <c r="I105" s="7"/>
      <c r="J105" s="5" t="str">
        <f>IFERROR((Tabel1[[#This Row],[Contracturen per week]]-Tabel1[[#This Row],[Contracturen per week min verlofuren per week]])/Tabel1[[#This Row],[Normuren per week]]," ")</f>
        <v xml:space="preserve"> </v>
      </c>
      <c r="K105" s="59"/>
      <c r="L105" s="59"/>
      <c r="M105" s="59"/>
      <c r="N105" s="6"/>
      <c r="P105" s="4"/>
    </row>
    <row r="106" spans="2:16" ht="18" customHeight="1" x14ac:dyDescent="0.25">
      <c r="B106" s="6"/>
      <c r="C106" s="7"/>
      <c r="D106" s="7"/>
      <c r="E106" s="9"/>
      <c r="F106" s="105"/>
      <c r="G106" s="7"/>
      <c r="H106" s="7"/>
      <c r="I106" s="7"/>
      <c r="J106" s="5" t="str">
        <f>IFERROR((Tabel1[[#This Row],[Contracturen per week]]-Tabel1[[#This Row],[Contracturen per week min verlofuren per week]])/Tabel1[[#This Row],[Normuren per week]]," ")</f>
        <v xml:space="preserve"> </v>
      </c>
      <c r="K106" s="59"/>
      <c r="L106" s="59"/>
      <c r="M106" s="59"/>
      <c r="N106" s="6"/>
      <c r="P106" s="4"/>
    </row>
    <row r="107" spans="2:16" ht="18" customHeight="1" x14ac:dyDescent="0.25">
      <c r="B107" s="6"/>
      <c r="C107" s="7"/>
      <c r="D107" s="7"/>
      <c r="E107" s="9"/>
      <c r="F107" s="105"/>
      <c r="G107" s="7"/>
      <c r="H107" s="7"/>
      <c r="I107" s="7"/>
      <c r="J107" s="5" t="str">
        <f>IFERROR((Tabel1[[#This Row],[Contracturen per week]]-Tabel1[[#This Row],[Contracturen per week min verlofuren per week]])/Tabel1[[#This Row],[Normuren per week]]," ")</f>
        <v xml:space="preserve"> </v>
      </c>
      <c r="K107" s="59"/>
      <c r="L107" s="59"/>
      <c r="M107" s="59"/>
      <c r="N107" s="6"/>
      <c r="P107" s="4"/>
    </row>
    <row r="108" spans="2:16" ht="18" customHeight="1" x14ac:dyDescent="0.25">
      <c r="B108" s="6"/>
      <c r="C108" s="7"/>
      <c r="D108" s="7"/>
      <c r="E108" s="9"/>
      <c r="F108" s="105"/>
      <c r="G108" s="7"/>
      <c r="H108" s="7"/>
      <c r="I108" s="7"/>
      <c r="J108" s="5" t="str">
        <f>IFERROR((Tabel1[[#This Row],[Contracturen per week]]-Tabel1[[#This Row],[Contracturen per week min verlofuren per week]])/Tabel1[[#This Row],[Normuren per week]]," ")</f>
        <v xml:space="preserve"> </v>
      </c>
      <c r="K108" s="59"/>
      <c r="L108" s="59"/>
      <c r="M108" s="59"/>
      <c r="N108" s="6"/>
      <c r="P108" s="4"/>
    </row>
    <row r="109" spans="2:16" ht="18" customHeight="1" x14ac:dyDescent="0.25">
      <c r="B109" s="6"/>
      <c r="C109" s="7"/>
      <c r="D109" s="7"/>
      <c r="E109" s="9"/>
      <c r="F109" s="105"/>
      <c r="G109" s="7"/>
      <c r="H109" s="7"/>
      <c r="I109" s="7"/>
      <c r="J109" s="5" t="str">
        <f>IFERROR((Tabel1[[#This Row],[Contracturen per week]]-Tabel1[[#This Row],[Contracturen per week min verlofuren per week]])/Tabel1[[#This Row],[Normuren per week]]," ")</f>
        <v xml:space="preserve"> </v>
      </c>
      <c r="K109" s="59"/>
      <c r="L109" s="59"/>
      <c r="M109" s="59"/>
      <c r="N109" s="6"/>
      <c r="P109" s="4"/>
    </row>
    <row r="110" spans="2:16" ht="18" customHeight="1" x14ac:dyDescent="0.25">
      <c r="B110" s="6"/>
      <c r="C110" s="7"/>
      <c r="D110" s="7"/>
      <c r="E110" s="9"/>
      <c r="F110" s="105"/>
      <c r="G110" s="7"/>
      <c r="H110" s="7"/>
      <c r="I110" s="7"/>
      <c r="J110" s="5" t="str">
        <f>IFERROR((Tabel1[[#This Row],[Contracturen per week]]-Tabel1[[#This Row],[Contracturen per week min verlofuren per week]])/Tabel1[[#This Row],[Normuren per week]]," ")</f>
        <v xml:space="preserve"> </v>
      </c>
      <c r="K110" s="59"/>
      <c r="L110" s="59"/>
      <c r="M110" s="59"/>
      <c r="N110" s="6"/>
      <c r="P110" s="4"/>
    </row>
    <row r="111" spans="2:16" ht="18" customHeight="1" x14ac:dyDescent="0.25">
      <c r="B111" s="6"/>
      <c r="C111" s="7"/>
      <c r="D111" s="7"/>
      <c r="E111" s="9"/>
      <c r="F111" s="105"/>
      <c r="G111" s="7"/>
      <c r="H111" s="7"/>
      <c r="I111" s="7"/>
      <c r="J111" s="5" t="str">
        <f>IFERROR((Tabel1[[#This Row],[Contracturen per week]]-Tabel1[[#This Row],[Contracturen per week min verlofuren per week]])/Tabel1[[#This Row],[Normuren per week]]," ")</f>
        <v xml:space="preserve"> </v>
      </c>
      <c r="K111" s="59"/>
      <c r="L111" s="59"/>
      <c r="M111" s="59"/>
      <c r="N111" s="6"/>
      <c r="P111" s="4"/>
    </row>
    <row r="112" spans="2:16" ht="18" customHeight="1" x14ac:dyDescent="0.25">
      <c r="B112" s="6"/>
      <c r="C112" s="7"/>
      <c r="D112" s="7"/>
      <c r="E112" s="9"/>
      <c r="F112" s="105"/>
      <c r="G112" s="7"/>
      <c r="H112" s="7"/>
      <c r="I112" s="7"/>
      <c r="J112" s="5" t="str">
        <f>IFERROR((Tabel1[[#This Row],[Contracturen per week]]-Tabel1[[#This Row],[Contracturen per week min verlofuren per week]])/Tabel1[[#This Row],[Normuren per week]]," ")</f>
        <v xml:space="preserve"> </v>
      </c>
      <c r="K112" s="59"/>
      <c r="L112" s="59"/>
      <c r="M112" s="59"/>
      <c r="N112" s="6"/>
      <c r="P112" s="4"/>
    </row>
    <row r="113" spans="2:16" ht="18" customHeight="1" x14ac:dyDescent="0.25">
      <c r="B113" s="6"/>
      <c r="C113" s="7"/>
      <c r="D113" s="7"/>
      <c r="E113" s="9"/>
      <c r="F113" s="105"/>
      <c r="G113" s="7"/>
      <c r="H113" s="7"/>
      <c r="I113" s="7"/>
      <c r="J113" s="5" t="str">
        <f>IFERROR((Tabel1[[#This Row],[Contracturen per week]]-Tabel1[[#This Row],[Contracturen per week min verlofuren per week]])/Tabel1[[#This Row],[Normuren per week]]," ")</f>
        <v xml:space="preserve"> </v>
      </c>
      <c r="K113" s="59"/>
      <c r="L113" s="59"/>
      <c r="M113" s="59"/>
      <c r="N113" s="6"/>
      <c r="P113" s="4"/>
    </row>
    <row r="114" spans="2:16" ht="18" customHeight="1" x14ac:dyDescent="0.25">
      <c r="B114" s="6"/>
      <c r="C114" s="7"/>
      <c r="D114" s="7"/>
      <c r="E114" s="9"/>
      <c r="F114" s="105"/>
      <c r="G114" s="7"/>
      <c r="H114" s="7"/>
      <c r="I114" s="7"/>
      <c r="J114" s="5" t="str">
        <f>IFERROR((Tabel1[[#This Row],[Contracturen per week]]-Tabel1[[#This Row],[Contracturen per week min verlofuren per week]])/Tabel1[[#This Row],[Normuren per week]]," ")</f>
        <v xml:space="preserve"> </v>
      </c>
      <c r="K114" s="59"/>
      <c r="L114" s="59"/>
      <c r="M114" s="59"/>
      <c r="N114" s="6"/>
      <c r="P114" s="4"/>
    </row>
    <row r="115" spans="2:16" ht="18" customHeight="1" x14ac:dyDescent="0.25">
      <c r="B115" s="6"/>
      <c r="C115" s="7"/>
      <c r="D115" s="7"/>
      <c r="E115" s="9"/>
      <c r="F115" s="105"/>
      <c r="G115" s="7"/>
      <c r="H115" s="7"/>
      <c r="I115" s="7"/>
      <c r="J115" s="5" t="str">
        <f>IFERROR((Tabel1[[#This Row],[Contracturen per week]]-Tabel1[[#This Row],[Contracturen per week min verlofuren per week]])/Tabel1[[#This Row],[Normuren per week]]," ")</f>
        <v xml:space="preserve"> </v>
      </c>
      <c r="K115" s="59"/>
      <c r="L115" s="59"/>
      <c r="M115" s="59"/>
      <c r="N115" s="6"/>
      <c r="P115" s="4"/>
    </row>
    <row r="116" spans="2:16" ht="18" customHeight="1" x14ac:dyDescent="0.25">
      <c r="B116" s="6"/>
      <c r="C116" s="7"/>
      <c r="D116" s="7"/>
      <c r="E116" s="9"/>
      <c r="F116" s="105"/>
      <c r="G116" s="7"/>
      <c r="H116" s="7"/>
      <c r="I116" s="7"/>
      <c r="J116" s="5" t="str">
        <f>IFERROR((Tabel1[[#This Row],[Contracturen per week]]-Tabel1[[#This Row],[Contracturen per week min verlofuren per week]])/Tabel1[[#This Row],[Normuren per week]]," ")</f>
        <v xml:space="preserve"> </v>
      </c>
      <c r="K116" s="59"/>
      <c r="L116" s="59"/>
      <c r="M116" s="59"/>
      <c r="N116" s="6"/>
      <c r="P116" s="4"/>
    </row>
    <row r="117" spans="2:16" ht="18" customHeight="1" x14ac:dyDescent="0.25">
      <c r="B117" s="6"/>
      <c r="C117" s="7"/>
      <c r="D117" s="7"/>
      <c r="E117" s="9"/>
      <c r="F117" s="105"/>
      <c r="G117" s="7"/>
      <c r="H117" s="7"/>
      <c r="I117" s="7"/>
      <c r="J117" s="5" t="str">
        <f>IFERROR((Tabel1[[#This Row],[Contracturen per week]]-Tabel1[[#This Row],[Contracturen per week min verlofuren per week]])/Tabel1[[#This Row],[Normuren per week]]," ")</f>
        <v xml:space="preserve"> </v>
      </c>
      <c r="K117" s="59"/>
      <c r="L117" s="59"/>
      <c r="M117" s="59"/>
      <c r="N117" s="6"/>
      <c r="P117" s="4"/>
    </row>
    <row r="118" spans="2:16" ht="18" customHeight="1" x14ac:dyDescent="0.25">
      <c r="B118" s="6"/>
      <c r="C118" s="7"/>
      <c r="D118" s="7"/>
      <c r="E118" s="9"/>
      <c r="F118" s="105"/>
      <c r="G118" s="7"/>
      <c r="H118" s="7"/>
      <c r="I118" s="7"/>
      <c r="J118" s="5" t="str">
        <f>IFERROR((Tabel1[[#This Row],[Contracturen per week]]-Tabel1[[#This Row],[Contracturen per week min verlofuren per week]])/Tabel1[[#This Row],[Normuren per week]]," ")</f>
        <v xml:space="preserve"> </v>
      </c>
      <c r="K118" s="59"/>
      <c r="L118" s="59"/>
      <c r="M118" s="59"/>
      <c r="N118" s="6"/>
      <c r="P118" s="4"/>
    </row>
    <row r="119" spans="2:16" ht="18" customHeight="1" x14ac:dyDescent="0.25">
      <c r="B119" s="6"/>
      <c r="C119" s="7"/>
      <c r="D119" s="7"/>
      <c r="E119" s="9"/>
      <c r="F119" s="105"/>
      <c r="G119" s="7"/>
      <c r="H119" s="7"/>
      <c r="I119" s="7"/>
      <c r="J119" s="5" t="str">
        <f>IFERROR((Tabel1[[#This Row],[Contracturen per week]]-Tabel1[[#This Row],[Contracturen per week min verlofuren per week]])/Tabel1[[#This Row],[Normuren per week]]," ")</f>
        <v xml:space="preserve"> </v>
      </c>
      <c r="K119" s="59"/>
      <c r="L119" s="59"/>
      <c r="M119" s="59"/>
      <c r="N119" s="6"/>
      <c r="P119" s="4"/>
    </row>
    <row r="120" spans="2:16" ht="18" customHeight="1" x14ac:dyDescent="0.25">
      <c r="B120" s="6"/>
      <c r="C120" s="7"/>
      <c r="D120" s="7"/>
      <c r="E120" s="9"/>
      <c r="F120" s="105"/>
      <c r="G120" s="7"/>
      <c r="H120" s="7"/>
      <c r="I120" s="7"/>
      <c r="J120" s="5" t="str">
        <f>IFERROR((Tabel1[[#This Row],[Contracturen per week]]-Tabel1[[#This Row],[Contracturen per week min verlofuren per week]])/Tabel1[[#This Row],[Normuren per week]]," ")</f>
        <v xml:space="preserve"> </v>
      </c>
      <c r="K120" s="59"/>
      <c r="L120" s="59"/>
      <c r="M120" s="59"/>
      <c r="N120" s="6"/>
      <c r="P120" s="4"/>
    </row>
    <row r="121" spans="2:16" ht="18" customHeight="1" x14ac:dyDescent="0.25">
      <c r="B121" s="6"/>
      <c r="C121" s="7"/>
      <c r="D121" s="7"/>
      <c r="E121" s="9"/>
      <c r="F121" s="105"/>
      <c r="G121" s="7"/>
      <c r="H121" s="7"/>
      <c r="I121" s="7"/>
      <c r="J121" s="5" t="str">
        <f>IFERROR((Tabel1[[#This Row],[Contracturen per week]]-Tabel1[[#This Row],[Contracturen per week min verlofuren per week]])/Tabel1[[#This Row],[Normuren per week]]," ")</f>
        <v xml:space="preserve"> </v>
      </c>
      <c r="K121" s="59"/>
      <c r="L121" s="59"/>
      <c r="M121" s="59"/>
      <c r="N121" s="6"/>
      <c r="P121" s="4"/>
    </row>
    <row r="122" spans="2:16" ht="18" customHeight="1" x14ac:dyDescent="0.25">
      <c r="B122" s="6"/>
      <c r="C122" s="7"/>
      <c r="D122" s="7"/>
      <c r="E122" s="9"/>
      <c r="F122" s="105"/>
      <c r="G122" s="7"/>
      <c r="H122" s="7"/>
      <c r="I122" s="7"/>
      <c r="J122" s="5" t="str">
        <f>IFERROR((Tabel1[[#This Row],[Contracturen per week]]-Tabel1[[#This Row],[Contracturen per week min verlofuren per week]])/Tabel1[[#This Row],[Normuren per week]]," ")</f>
        <v xml:space="preserve"> </v>
      </c>
      <c r="K122" s="59"/>
      <c r="L122" s="59"/>
      <c r="M122" s="59"/>
      <c r="N122" s="6"/>
      <c r="P122" s="4"/>
    </row>
    <row r="123" spans="2:16" ht="18" customHeight="1" x14ac:dyDescent="0.25">
      <c r="B123" s="6"/>
      <c r="C123" s="7"/>
      <c r="D123" s="7"/>
      <c r="E123" s="9"/>
      <c r="F123" s="105"/>
      <c r="G123" s="7"/>
      <c r="H123" s="7"/>
      <c r="I123" s="7"/>
      <c r="J123" s="5" t="str">
        <f>IFERROR((Tabel1[[#This Row],[Contracturen per week]]-Tabel1[[#This Row],[Contracturen per week min verlofuren per week]])/Tabel1[[#This Row],[Normuren per week]]," ")</f>
        <v xml:space="preserve"> </v>
      </c>
      <c r="K123" s="59"/>
      <c r="L123" s="59"/>
      <c r="M123" s="59"/>
      <c r="N123" s="6"/>
      <c r="P123" s="4"/>
    </row>
    <row r="124" spans="2:16" ht="18" customHeight="1" x14ac:dyDescent="0.25">
      <c r="B124" s="6"/>
      <c r="C124" s="7"/>
      <c r="D124" s="7"/>
      <c r="E124" s="9"/>
      <c r="F124" s="105"/>
      <c r="G124" s="7"/>
      <c r="H124" s="7"/>
      <c r="I124" s="7"/>
      <c r="J124" s="5" t="str">
        <f>IFERROR((Tabel1[[#This Row],[Contracturen per week]]-Tabel1[[#This Row],[Contracturen per week min verlofuren per week]])/Tabel1[[#This Row],[Normuren per week]]," ")</f>
        <v xml:space="preserve"> </v>
      </c>
      <c r="K124" s="59"/>
      <c r="L124" s="59"/>
      <c r="M124" s="59"/>
      <c r="N124" s="6"/>
      <c r="P124" s="4"/>
    </row>
    <row r="125" spans="2:16" ht="18" customHeight="1" x14ac:dyDescent="0.25">
      <c r="B125" s="6"/>
      <c r="C125" s="7"/>
      <c r="D125" s="7"/>
      <c r="E125" s="9"/>
      <c r="F125" s="105"/>
      <c r="G125" s="7"/>
      <c r="H125" s="7"/>
      <c r="I125" s="7"/>
      <c r="J125" s="5" t="str">
        <f>IFERROR((Tabel1[[#This Row],[Contracturen per week]]-Tabel1[[#This Row],[Contracturen per week min verlofuren per week]])/Tabel1[[#This Row],[Normuren per week]]," ")</f>
        <v xml:space="preserve"> </v>
      </c>
      <c r="K125" s="59"/>
      <c r="L125" s="59"/>
      <c r="M125" s="59"/>
      <c r="N125" s="6"/>
      <c r="P125" s="4"/>
    </row>
    <row r="126" spans="2:16" ht="18" customHeight="1" x14ac:dyDescent="0.25">
      <c r="B126" s="6"/>
      <c r="C126" s="7"/>
      <c r="D126" s="7"/>
      <c r="E126" s="9"/>
      <c r="F126" s="105"/>
      <c r="G126" s="7"/>
      <c r="H126" s="7"/>
      <c r="I126" s="7"/>
      <c r="J126" s="5" t="str">
        <f>IFERROR((Tabel1[[#This Row],[Contracturen per week]]-Tabel1[[#This Row],[Contracturen per week min verlofuren per week]])/Tabel1[[#This Row],[Normuren per week]]," ")</f>
        <v xml:space="preserve"> </v>
      </c>
      <c r="K126" s="59"/>
      <c r="L126" s="59"/>
      <c r="M126" s="59"/>
      <c r="N126" s="6"/>
      <c r="P126" s="4"/>
    </row>
    <row r="127" spans="2:16" ht="18" customHeight="1" x14ac:dyDescent="0.25">
      <c r="B127" s="6"/>
      <c r="C127" s="7"/>
      <c r="D127" s="7"/>
      <c r="E127" s="9"/>
      <c r="F127" s="105"/>
      <c r="G127" s="7"/>
      <c r="H127" s="7"/>
      <c r="I127" s="7"/>
      <c r="J127" s="5" t="str">
        <f>IFERROR((Tabel1[[#This Row],[Contracturen per week]]-Tabel1[[#This Row],[Contracturen per week min verlofuren per week]])/Tabel1[[#This Row],[Normuren per week]]," ")</f>
        <v xml:space="preserve"> </v>
      </c>
      <c r="K127" s="59"/>
      <c r="L127" s="59"/>
      <c r="M127" s="59"/>
      <c r="N127" s="6"/>
      <c r="P127" s="4"/>
    </row>
    <row r="128" spans="2:16" ht="18" customHeight="1" x14ac:dyDescent="0.25">
      <c r="B128" s="6"/>
      <c r="C128" s="7"/>
      <c r="D128" s="7"/>
      <c r="E128" s="9"/>
      <c r="F128" s="105"/>
      <c r="G128" s="7"/>
      <c r="H128" s="7"/>
      <c r="I128" s="7"/>
      <c r="J128" s="5" t="str">
        <f>IFERROR((Tabel1[[#This Row],[Contracturen per week]]-Tabel1[[#This Row],[Contracturen per week min verlofuren per week]])/Tabel1[[#This Row],[Normuren per week]]," ")</f>
        <v xml:space="preserve"> </v>
      </c>
      <c r="K128" s="59"/>
      <c r="L128" s="59"/>
      <c r="M128" s="59"/>
      <c r="N128" s="6"/>
      <c r="P128" s="4"/>
    </row>
    <row r="129" spans="2:16" ht="18" customHeight="1" x14ac:dyDescent="0.25">
      <c r="B129" s="6"/>
      <c r="C129" s="7"/>
      <c r="D129" s="7"/>
      <c r="E129" s="9"/>
      <c r="F129" s="105"/>
      <c r="G129" s="7"/>
      <c r="H129" s="7"/>
      <c r="I129" s="7"/>
      <c r="J129" s="5" t="str">
        <f>IFERROR((Tabel1[[#This Row],[Contracturen per week]]-Tabel1[[#This Row],[Contracturen per week min verlofuren per week]])/Tabel1[[#This Row],[Normuren per week]]," ")</f>
        <v xml:space="preserve"> </v>
      </c>
      <c r="K129" s="59"/>
      <c r="L129" s="59"/>
      <c r="M129" s="59"/>
      <c r="N129" s="6"/>
      <c r="P129" s="4"/>
    </row>
    <row r="130" spans="2:16" ht="18" customHeight="1" x14ac:dyDescent="0.25">
      <c r="B130" s="6"/>
      <c r="C130" s="7"/>
      <c r="D130" s="7"/>
      <c r="E130" s="9"/>
      <c r="F130" s="105"/>
      <c r="G130" s="7"/>
      <c r="H130" s="7"/>
      <c r="I130" s="7"/>
      <c r="J130" s="5" t="str">
        <f>IFERROR((Tabel1[[#This Row],[Contracturen per week]]-Tabel1[[#This Row],[Contracturen per week min verlofuren per week]])/Tabel1[[#This Row],[Normuren per week]]," ")</f>
        <v xml:space="preserve"> </v>
      </c>
      <c r="K130" s="59"/>
      <c r="L130" s="59"/>
      <c r="M130" s="59"/>
      <c r="N130" s="6"/>
      <c r="P130" s="4"/>
    </row>
    <row r="131" spans="2:16" ht="18" customHeight="1" x14ac:dyDescent="0.25">
      <c r="B131" s="6"/>
      <c r="C131" s="7"/>
      <c r="D131" s="7"/>
      <c r="E131" s="9"/>
      <c r="F131" s="105"/>
      <c r="G131" s="7"/>
      <c r="H131" s="7"/>
      <c r="I131" s="7"/>
      <c r="J131" s="5" t="str">
        <f>IFERROR((Tabel1[[#This Row],[Contracturen per week]]-Tabel1[[#This Row],[Contracturen per week min verlofuren per week]])/Tabel1[[#This Row],[Normuren per week]]," ")</f>
        <v xml:space="preserve"> </v>
      </c>
      <c r="K131" s="59"/>
      <c r="L131" s="59"/>
      <c r="M131" s="59"/>
      <c r="N131" s="6"/>
      <c r="P131" s="4"/>
    </row>
    <row r="132" spans="2:16" ht="18" customHeight="1" x14ac:dyDescent="0.25">
      <c r="B132" s="6"/>
      <c r="C132" s="7"/>
      <c r="D132" s="7"/>
      <c r="E132" s="9"/>
      <c r="F132" s="105"/>
      <c r="G132" s="7"/>
      <c r="H132" s="7"/>
      <c r="I132" s="7"/>
      <c r="J132" s="5" t="str">
        <f>IFERROR((Tabel1[[#This Row],[Contracturen per week]]-Tabel1[[#This Row],[Contracturen per week min verlofuren per week]])/Tabel1[[#This Row],[Normuren per week]]," ")</f>
        <v xml:space="preserve"> </v>
      </c>
      <c r="K132" s="59"/>
      <c r="L132" s="59"/>
      <c r="M132" s="59"/>
      <c r="N132" s="6"/>
      <c r="P132" s="4"/>
    </row>
    <row r="133" spans="2:16" ht="18" customHeight="1" x14ac:dyDescent="0.25">
      <c r="B133" s="6"/>
      <c r="C133" s="7"/>
      <c r="D133" s="7"/>
      <c r="E133" s="9"/>
      <c r="F133" s="105"/>
      <c r="G133" s="7"/>
      <c r="H133" s="7"/>
      <c r="I133" s="7"/>
      <c r="J133" s="5" t="str">
        <f>IFERROR((Tabel1[[#This Row],[Contracturen per week]]-Tabel1[[#This Row],[Contracturen per week min verlofuren per week]])/Tabel1[[#This Row],[Normuren per week]]," ")</f>
        <v xml:space="preserve"> </v>
      </c>
      <c r="K133" s="59"/>
      <c r="L133" s="59"/>
      <c r="M133" s="59"/>
      <c r="N133" s="6"/>
      <c r="P133" s="4"/>
    </row>
    <row r="134" spans="2:16" ht="18" customHeight="1" x14ac:dyDescent="0.25">
      <c r="B134" s="6"/>
      <c r="C134" s="7"/>
      <c r="D134" s="7"/>
      <c r="E134" s="9"/>
      <c r="F134" s="105"/>
      <c r="G134" s="7"/>
      <c r="H134" s="7"/>
      <c r="I134" s="7"/>
      <c r="J134" s="5" t="str">
        <f>IFERROR((Tabel1[[#This Row],[Contracturen per week]]-Tabel1[[#This Row],[Contracturen per week min verlofuren per week]])/Tabel1[[#This Row],[Normuren per week]]," ")</f>
        <v xml:space="preserve"> </v>
      </c>
      <c r="K134" s="59"/>
      <c r="L134" s="59"/>
      <c r="M134" s="59"/>
      <c r="N134" s="6"/>
      <c r="P134" s="4"/>
    </row>
    <row r="135" spans="2:16" ht="18" customHeight="1" x14ac:dyDescent="0.25">
      <c r="B135" s="6"/>
      <c r="C135" s="7"/>
      <c r="D135" s="7"/>
      <c r="E135" s="9"/>
      <c r="F135" s="105"/>
      <c r="G135" s="7"/>
      <c r="H135" s="7"/>
      <c r="I135" s="7"/>
      <c r="J135" s="5" t="str">
        <f>IFERROR((Tabel1[[#This Row],[Contracturen per week]]-Tabel1[[#This Row],[Contracturen per week min verlofuren per week]])/Tabel1[[#This Row],[Normuren per week]]," ")</f>
        <v xml:space="preserve"> </v>
      </c>
      <c r="K135" s="59"/>
      <c r="L135" s="59"/>
      <c r="M135" s="59"/>
      <c r="N135" s="6"/>
      <c r="P135" s="4"/>
    </row>
    <row r="136" spans="2:16" ht="18" customHeight="1" x14ac:dyDescent="0.25">
      <c r="B136" s="6"/>
      <c r="C136" s="7"/>
      <c r="D136" s="7"/>
      <c r="E136" s="9"/>
      <c r="F136" s="105"/>
      <c r="G136" s="7"/>
      <c r="H136" s="7"/>
      <c r="I136" s="7"/>
      <c r="J136" s="5" t="str">
        <f>IFERROR((Tabel1[[#This Row],[Contracturen per week]]-Tabel1[[#This Row],[Contracturen per week min verlofuren per week]])/Tabel1[[#This Row],[Normuren per week]]," ")</f>
        <v xml:space="preserve"> </v>
      </c>
      <c r="K136" s="59"/>
      <c r="L136" s="59"/>
      <c r="M136" s="59"/>
      <c r="N136" s="6"/>
      <c r="P136" s="4"/>
    </row>
    <row r="137" spans="2:16" ht="18" customHeight="1" x14ac:dyDescent="0.25">
      <c r="B137" s="6"/>
      <c r="C137" s="7"/>
      <c r="D137" s="7"/>
      <c r="E137" s="9"/>
      <c r="F137" s="105"/>
      <c r="G137" s="7"/>
      <c r="H137" s="7"/>
      <c r="I137" s="7"/>
      <c r="J137" s="5" t="str">
        <f>IFERROR((Tabel1[[#This Row],[Contracturen per week]]-Tabel1[[#This Row],[Contracturen per week min verlofuren per week]])/Tabel1[[#This Row],[Normuren per week]]," ")</f>
        <v xml:space="preserve"> </v>
      </c>
      <c r="K137" s="59"/>
      <c r="L137" s="59"/>
      <c r="M137" s="59"/>
      <c r="N137" s="6"/>
      <c r="P137" s="4"/>
    </row>
    <row r="138" spans="2:16" ht="18" customHeight="1" x14ac:dyDescent="0.25">
      <c r="B138" s="6"/>
      <c r="C138" s="7"/>
      <c r="D138" s="7"/>
      <c r="E138" s="9"/>
      <c r="F138" s="105"/>
      <c r="G138" s="7"/>
      <c r="H138" s="7"/>
      <c r="I138" s="7"/>
      <c r="J138" s="5" t="str">
        <f>IFERROR((Tabel1[[#This Row],[Contracturen per week]]-Tabel1[[#This Row],[Contracturen per week min verlofuren per week]])/Tabel1[[#This Row],[Normuren per week]]," ")</f>
        <v xml:space="preserve"> </v>
      </c>
      <c r="K138" s="59"/>
      <c r="L138" s="59"/>
      <c r="M138" s="59"/>
      <c r="N138" s="6"/>
      <c r="P138" s="4"/>
    </row>
    <row r="139" spans="2:16" ht="18" customHeight="1" x14ac:dyDescent="0.25">
      <c r="B139" s="6"/>
      <c r="C139" s="7"/>
      <c r="D139" s="7"/>
      <c r="E139" s="9"/>
      <c r="F139" s="105"/>
      <c r="G139" s="7"/>
      <c r="H139" s="7"/>
      <c r="I139" s="7"/>
      <c r="J139" s="5" t="str">
        <f>IFERROR((Tabel1[[#This Row],[Contracturen per week]]-Tabel1[[#This Row],[Contracturen per week min verlofuren per week]])/Tabel1[[#This Row],[Normuren per week]]," ")</f>
        <v xml:space="preserve"> </v>
      </c>
      <c r="K139" s="59"/>
      <c r="L139" s="59"/>
      <c r="M139" s="59"/>
      <c r="N139" s="6"/>
      <c r="P139" s="4"/>
    </row>
    <row r="140" spans="2:16" ht="18" customHeight="1" x14ac:dyDescent="0.25">
      <c r="B140" s="6"/>
      <c r="C140" s="7"/>
      <c r="D140" s="7"/>
      <c r="E140" s="9"/>
      <c r="F140" s="105"/>
      <c r="G140" s="7"/>
      <c r="H140" s="7"/>
      <c r="I140" s="7"/>
      <c r="J140" s="5" t="str">
        <f>IFERROR((Tabel1[[#This Row],[Contracturen per week]]-Tabel1[[#This Row],[Contracturen per week min verlofuren per week]])/Tabel1[[#This Row],[Normuren per week]]," ")</f>
        <v xml:space="preserve"> </v>
      </c>
      <c r="K140" s="59"/>
      <c r="L140" s="59"/>
      <c r="M140" s="59"/>
      <c r="N140" s="6"/>
      <c r="P140" s="4"/>
    </row>
    <row r="141" spans="2:16" ht="18" customHeight="1" x14ac:dyDescent="0.25">
      <c r="B141" s="6"/>
      <c r="C141" s="7"/>
      <c r="D141" s="7"/>
      <c r="E141" s="9"/>
      <c r="F141" s="105"/>
      <c r="G141" s="7"/>
      <c r="H141" s="7"/>
      <c r="I141" s="7"/>
      <c r="J141" s="5" t="str">
        <f>IFERROR((Tabel1[[#This Row],[Contracturen per week]]-Tabel1[[#This Row],[Contracturen per week min verlofuren per week]])/Tabel1[[#This Row],[Normuren per week]]," ")</f>
        <v xml:space="preserve"> </v>
      </c>
      <c r="K141" s="59"/>
      <c r="L141" s="59"/>
      <c r="M141" s="59"/>
      <c r="N141" s="6"/>
      <c r="P141" s="4"/>
    </row>
    <row r="142" spans="2:16" ht="18" customHeight="1" x14ac:dyDescent="0.25">
      <c r="B142" s="6"/>
      <c r="C142" s="7"/>
      <c r="D142" s="7"/>
      <c r="E142" s="9"/>
      <c r="F142" s="105"/>
      <c r="G142" s="7"/>
      <c r="H142" s="7"/>
      <c r="I142" s="7"/>
      <c r="J142" s="5" t="str">
        <f>IFERROR((Tabel1[[#This Row],[Contracturen per week]]-Tabel1[[#This Row],[Contracturen per week min verlofuren per week]])/Tabel1[[#This Row],[Normuren per week]]," ")</f>
        <v xml:space="preserve"> </v>
      </c>
      <c r="K142" s="59"/>
      <c r="L142" s="59"/>
      <c r="M142" s="59"/>
      <c r="N142" s="6"/>
      <c r="P142" s="4"/>
    </row>
    <row r="143" spans="2:16" ht="18" customHeight="1" x14ac:dyDescent="0.25">
      <c r="B143" s="6"/>
      <c r="C143" s="7"/>
      <c r="D143" s="7"/>
      <c r="E143" s="9"/>
      <c r="F143" s="105"/>
      <c r="G143" s="7"/>
      <c r="H143" s="7"/>
      <c r="I143" s="7"/>
      <c r="J143" s="5" t="str">
        <f>IFERROR((Tabel1[[#This Row],[Contracturen per week]]-Tabel1[[#This Row],[Contracturen per week min verlofuren per week]])/Tabel1[[#This Row],[Normuren per week]]," ")</f>
        <v xml:space="preserve"> </v>
      </c>
      <c r="K143" s="59"/>
      <c r="L143" s="59"/>
      <c r="M143" s="59"/>
      <c r="N143" s="6"/>
      <c r="P143" s="4"/>
    </row>
    <row r="144" spans="2:16" ht="18" customHeight="1" x14ac:dyDescent="0.25">
      <c r="B144" s="6"/>
      <c r="C144" s="7"/>
      <c r="D144" s="7"/>
      <c r="E144" s="9"/>
      <c r="F144" s="105"/>
      <c r="G144" s="7"/>
      <c r="H144" s="7"/>
      <c r="I144" s="7"/>
      <c r="J144" s="5" t="str">
        <f>IFERROR((Tabel1[[#This Row],[Contracturen per week]]-Tabel1[[#This Row],[Contracturen per week min verlofuren per week]])/Tabel1[[#This Row],[Normuren per week]]," ")</f>
        <v xml:space="preserve"> </v>
      </c>
      <c r="K144" s="59"/>
      <c r="L144" s="59"/>
      <c r="M144" s="59"/>
      <c r="N144" s="6"/>
      <c r="P144" s="4"/>
    </row>
    <row r="145" spans="2:16" ht="18" customHeight="1" x14ac:dyDescent="0.25">
      <c r="B145" s="6"/>
      <c r="C145" s="7"/>
      <c r="D145" s="7"/>
      <c r="E145" s="9"/>
      <c r="F145" s="105"/>
      <c r="G145" s="7"/>
      <c r="H145" s="7"/>
      <c r="I145" s="7"/>
      <c r="J145" s="5" t="str">
        <f>IFERROR((Tabel1[[#This Row],[Contracturen per week]]-Tabel1[[#This Row],[Contracturen per week min verlofuren per week]])/Tabel1[[#This Row],[Normuren per week]]," ")</f>
        <v xml:space="preserve"> </v>
      </c>
      <c r="K145" s="59"/>
      <c r="L145" s="59"/>
      <c r="M145" s="59"/>
      <c r="N145" s="6"/>
      <c r="P145" s="4"/>
    </row>
    <row r="146" spans="2:16" ht="18" customHeight="1" x14ac:dyDescent="0.25">
      <c r="B146" s="6"/>
      <c r="C146" s="7"/>
      <c r="D146" s="7"/>
      <c r="E146" s="9"/>
      <c r="F146" s="105"/>
      <c r="G146" s="7"/>
      <c r="H146" s="7"/>
      <c r="I146" s="7"/>
      <c r="J146" s="5" t="str">
        <f>IFERROR((Tabel1[[#This Row],[Contracturen per week]]-Tabel1[[#This Row],[Contracturen per week min verlofuren per week]])/Tabel1[[#This Row],[Normuren per week]]," ")</f>
        <v xml:space="preserve"> </v>
      </c>
      <c r="K146" s="59"/>
      <c r="L146" s="59"/>
      <c r="M146" s="59"/>
      <c r="N146" s="6"/>
      <c r="P146" s="4"/>
    </row>
    <row r="147" spans="2:16" ht="18" customHeight="1" x14ac:dyDescent="0.25">
      <c r="B147" s="6"/>
      <c r="C147" s="7"/>
      <c r="D147" s="7"/>
      <c r="E147" s="9"/>
      <c r="F147" s="105"/>
      <c r="G147" s="7"/>
      <c r="H147" s="7"/>
      <c r="I147" s="7"/>
      <c r="J147" s="5" t="str">
        <f>IFERROR((Tabel1[[#This Row],[Contracturen per week]]-Tabel1[[#This Row],[Contracturen per week min verlofuren per week]])/Tabel1[[#This Row],[Normuren per week]]," ")</f>
        <v xml:space="preserve"> </v>
      </c>
      <c r="K147" s="59"/>
      <c r="L147" s="59"/>
      <c r="M147" s="59"/>
      <c r="N147" s="6"/>
      <c r="P147" s="4"/>
    </row>
    <row r="148" spans="2:16" ht="18" customHeight="1" x14ac:dyDescent="0.25">
      <c r="B148" s="6"/>
      <c r="C148" s="7"/>
      <c r="D148" s="7"/>
      <c r="E148" s="9"/>
      <c r="F148" s="105"/>
      <c r="G148" s="7"/>
      <c r="H148" s="7"/>
      <c r="I148" s="7"/>
      <c r="J148" s="5" t="str">
        <f>IFERROR((Tabel1[[#This Row],[Contracturen per week]]-Tabel1[[#This Row],[Contracturen per week min verlofuren per week]])/Tabel1[[#This Row],[Normuren per week]]," ")</f>
        <v xml:space="preserve"> </v>
      </c>
      <c r="K148" s="59"/>
      <c r="L148" s="59"/>
      <c r="M148" s="59"/>
      <c r="N148" s="6"/>
      <c r="P148" s="4"/>
    </row>
    <row r="149" spans="2:16" ht="18" customHeight="1" x14ac:dyDescent="0.25">
      <c r="B149" s="6"/>
      <c r="C149" s="7"/>
      <c r="D149" s="7"/>
      <c r="E149" s="9"/>
      <c r="F149" s="105"/>
      <c r="G149" s="7"/>
      <c r="H149" s="7"/>
      <c r="I149" s="7"/>
      <c r="J149" s="5" t="str">
        <f>IFERROR((Tabel1[[#This Row],[Contracturen per week]]-Tabel1[[#This Row],[Contracturen per week min verlofuren per week]])/Tabel1[[#This Row],[Normuren per week]]," ")</f>
        <v xml:space="preserve"> </v>
      </c>
      <c r="K149" s="59"/>
      <c r="L149" s="59"/>
      <c r="M149" s="59"/>
      <c r="N149" s="6"/>
      <c r="P149" s="4"/>
    </row>
    <row r="150" spans="2:16" ht="18" customHeight="1" x14ac:dyDescent="0.25">
      <c r="B150" s="6"/>
      <c r="C150" s="7"/>
      <c r="D150" s="7"/>
      <c r="E150" s="9"/>
      <c r="F150" s="105"/>
      <c r="G150" s="7"/>
      <c r="H150" s="7"/>
      <c r="I150" s="7"/>
      <c r="J150" s="5" t="str">
        <f>IFERROR((Tabel1[[#This Row],[Contracturen per week]]-Tabel1[[#This Row],[Contracturen per week min verlofuren per week]])/Tabel1[[#This Row],[Normuren per week]]," ")</f>
        <v xml:space="preserve"> </v>
      </c>
      <c r="K150" s="59"/>
      <c r="L150" s="59"/>
      <c r="M150" s="59"/>
      <c r="N150" s="6"/>
      <c r="P150" s="4"/>
    </row>
    <row r="151" spans="2:16" ht="18" customHeight="1" x14ac:dyDescent="0.25">
      <c r="B151" s="6"/>
      <c r="C151" s="7"/>
      <c r="D151" s="7"/>
      <c r="E151" s="9"/>
      <c r="F151" s="105"/>
      <c r="G151" s="7"/>
      <c r="H151" s="7"/>
      <c r="I151" s="7"/>
      <c r="J151" s="5" t="str">
        <f>IFERROR((Tabel1[[#This Row],[Contracturen per week]]-Tabel1[[#This Row],[Contracturen per week min verlofuren per week]])/Tabel1[[#This Row],[Normuren per week]]," ")</f>
        <v xml:space="preserve"> </v>
      </c>
      <c r="K151" s="59"/>
      <c r="L151" s="59"/>
      <c r="M151" s="59"/>
      <c r="N151" s="6"/>
      <c r="P151" s="4"/>
    </row>
    <row r="152" spans="2:16" ht="18" customHeight="1" x14ac:dyDescent="0.25">
      <c r="B152" s="6"/>
      <c r="C152" s="7"/>
      <c r="D152" s="7"/>
      <c r="E152" s="9"/>
      <c r="F152" s="105"/>
      <c r="G152" s="7"/>
      <c r="H152" s="7"/>
      <c r="I152" s="7"/>
      <c r="J152" s="5" t="str">
        <f>IFERROR((Tabel1[[#This Row],[Contracturen per week]]-Tabel1[[#This Row],[Contracturen per week min verlofuren per week]])/Tabel1[[#This Row],[Normuren per week]]," ")</f>
        <v xml:space="preserve"> </v>
      </c>
      <c r="K152" s="59"/>
      <c r="L152" s="59"/>
      <c r="M152" s="59"/>
      <c r="N152" s="6"/>
      <c r="P152" s="4"/>
    </row>
    <row r="153" spans="2:16" ht="18" customHeight="1" x14ac:dyDescent="0.25">
      <c r="B153" s="6"/>
      <c r="C153" s="7"/>
      <c r="D153" s="7"/>
      <c r="E153" s="9"/>
      <c r="F153" s="105"/>
      <c r="G153" s="7"/>
      <c r="H153" s="7"/>
      <c r="I153" s="7"/>
      <c r="J153" s="5" t="str">
        <f>IFERROR((Tabel1[[#This Row],[Contracturen per week]]-Tabel1[[#This Row],[Contracturen per week min verlofuren per week]])/Tabel1[[#This Row],[Normuren per week]]," ")</f>
        <v xml:space="preserve"> </v>
      </c>
      <c r="K153" s="59"/>
      <c r="L153" s="59"/>
      <c r="M153" s="59"/>
      <c r="N153" s="6"/>
      <c r="P153" s="4"/>
    </row>
    <row r="154" spans="2:16" ht="18" customHeight="1" x14ac:dyDescent="0.25">
      <c r="B154" s="6"/>
      <c r="C154" s="7"/>
      <c r="D154" s="7"/>
      <c r="E154" s="9"/>
      <c r="F154" s="105"/>
      <c r="G154" s="7"/>
      <c r="H154" s="7"/>
      <c r="I154" s="7"/>
      <c r="J154" s="5" t="str">
        <f>IFERROR((Tabel1[[#This Row],[Contracturen per week]]-Tabel1[[#This Row],[Contracturen per week min verlofuren per week]])/Tabel1[[#This Row],[Normuren per week]]," ")</f>
        <v xml:space="preserve"> </v>
      </c>
      <c r="K154" s="59"/>
      <c r="L154" s="59"/>
      <c r="M154" s="59"/>
      <c r="N154" s="6"/>
      <c r="P154" s="4"/>
    </row>
    <row r="155" spans="2:16" ht="18" customHeight="1" x14ac:dyDescent="0.25">
      <c r="B155" s="6"/>
      <c r="C155" s="7"/>
      <c r="D155" s="7"/>
      <c r="E155" s="9"/>
      <c r="F155" s="105"/>
      <c r="G155" s="7"/>
      <c r="H155" s="7"/>
      <c r="I155" s="7"/>
      <c r="J155" s="5" t="str">
        <f>IFERROR((Tabel1[[#This Row],[Contracturen per week]]-Tabel1[[#This Row],[Contracturen per week min verlofuren per week]])/Tabel1[[#This Row],[Normuren per week]]," ")</f>
        <v xml:space="preserve"> </v>
      </c>
      <c r="K155" s="59"/>
      <c r="L155" s="59"/>
      <c r="M155" s="59"/>
      <c r="N155" s="6"/>
      <c r="P155" s="4"/>
    </row>
    <row r="156" spans="2:16" ht="18" customHeight="1" x14ac:dyDescent="0.25">
      <c r="B156" s="6"/>
      <c r="C156" s="7"/>
      <c r="D156" s="7"/>
      <c r="E156" s="9"/>
      <c r="F156" s="105"/>
      <c r="G156" s="7"/>
      <c r="H156" s="7"/>
      <c r="I156" s="7"/>
      <c r="J156" s="5" t="str">
        <f>IFERROR((Tabel1[[#This Row],[Contracturen per week]]-Tabel1[[#This Row],[Contracturen per week min verlofuren per week]])/Tabel1[[#This Row],[Normuren per week]]," ")</f>
        <v xml:space="preserve"> </v>
      </c>
      <c r="K156" s="59"/>
      <c r="L156" s="59"/>
      <c r="M156" s="59"/>
      <c r="N156" s="6"/>
      <c r="P156" s="4"/>
    </row>
    <row r="157" spans="2:16" ht="18" customHeight="1" x14ac:dyDescent="0.25">
      <c r="B157" s="6"/>
      <c r="C157" s="7"/>
      <c r="D157" s="7"/>
      <c r="E157" s="9"/>
      <c r="F157" s="105"/>
      <c r="G157" s="7"/>
      <c r="H157" s="7"/>
      <c r="I157" s="7"/>
      <c r="J157" s="5" t="str">
        <f>IFERROR((Tabel1[[#This Row],[Contracturen per week]]-Tabel1[[#This Row],[Contracturen per week min verlofuren per week]])/Tabel1[[#This Row],[Normuren per week]]," ")</f>
        <v xml:space="preserve"> </v>
      </c>
      <c r="K157" s="59"/>
      <c r="L157" s="59"/>
      <c r="M157" s="59"/>
      <c r="N157" s="6"/>
      <c r="P157" s="4"/>
    </row>
    <row r="158" spans="2:16" ht="18" customHeight="1" x14ac:dyDescent="0.25">
      <c r="B158" s="6"/>
      <c r="C158" s="7"/>
      <c r="D158" s="7"/>
      <c r="E158" s="9"/>
      <c r="F158" s="105"/>
      <c r="G158" s="7"/>
      <c r="H158" s="7"/>
      <c r="I158" s="7"/>
      <c r="J158" s="5" t="str">
        <f>IFERROR((Tabel1[[#This Row],[Contracturen per week]]-Tabel1[[#This Row],[Contracturen per week min verlofuren per week]])/Tabel1[[#This Row],[Normuren per week]]," ")</f>
        <v xml:space="preserve"> </v>
      </c>
      <c r="K158" s="59"/>
      <c r="L158" s="59"/>
      <c r="M158" s="59"/>
      <c r="N158" s="6"/>
      <c r="P158" s="4"/>
    </row>
    <row r="159" spans="2:16" ht="18" customHeight="1" x14ac:dyDescent="0.25">
      <c r="B159" s="6"/>
      <c r="C159" s="7"/>
      <c r="D159" s="7"/>
      <c r="E159" s="9"/>
      <c r="F159" s="105"/>
      <c r="G159" s="7"/>
      <c r="H159" s="7"/>
      <c r="I159" s="7"/>
      <c r="J159" s="5" t="str">
        <f>IFERROR((Tabel1[[#This Row],[Contracturen per week]]-Tabel1[[#This Row],[Contracturen per week min verlofuren per week]])/Tabel1[[#This Row],[Normuren per week]]," ")</f>
        <v xml:space="preserve"> </v>
      </c>
      <c r="K159" s="59"/>
      <c r="L159" s="59"/>
      <c r="M159" s="59"/>
      <c r="N159" s="6"/>
      <c r="P159" s="4"/>
    </row>
    <row r="160" spans="2:16" ht="18" customHeight="1" x14ac:dyDescent="0.25">
      <c r="B160" s="6"/>
      <c r="C160" s="7"/>
      <c r="D160" s="7"/>
      <c r="E160" s="9"/>
      <c r="F160" s="105"/>
      <c r="G160" s="7"/>
      <c r="H160" s="7"/>
      <c r="I160" s="7"/>
      <c r="J160" s="5" t="str">
        <f>IFERROR((Tabel1[[#This Row],[Contracturen per week]]-Tabel1[[#This Row],[Contracturen per week min verlofuren per week]])/Tabel1[[#This Row],[Normuren per week]]," ")</f>
        <v xml:space="preserve"> </v>
      </c>
      <c r="K160" s="59"/>
      <c r="L160" s="59"/>
      <c r="M160" s="59"/>
      <c r="N160" s="6"/>
      <c r="P160" s="4"/>
    </row>
    <row r="161" spans="2:16" ht="18" customHeight="1" x14ac:dyDescent="0.25">
      <c r="B161" s="6"/>
      <c r="C161" s="7"/>
      <c r="D161" s="7"/>
      <c r="E161" s="9"/>
      <c r="F161" s="105"/>
      <c r="G161" s="7"/>
      <c r="H161" s="7"/>
      <c r="I161" s="7"/>
      <c r="J161" s="5" t="str">
        <f>IFERROR((Tabel1[[#This Row],[Contracturen per week]]-Tabel1[[#This Row],[Contracturen per week min verlofuren per week]])/Tabel1[[#This Row],[Normuren per week]]," ")</f>
        <v xml:space="preserve"> </v>
      </c>
      <c r="K161" s="59"/>
      <c r="L161" s="59"/>
      <c r="M161" s="59"/>
      <c r="N161" s="6"/>
      <c r="P161" s="4"/>
    </row>
    <row r="162" spans="2:16" ht="18" customHeight="1" x14ac:dyDescent="0.25">
      <c r="B162" s="6"/>
      <c r="C162" s="7"/>
      <c r="D162" s="7"/>
      <c r="E162" s="9"/>
      <c r="F162" s="105"/>
      <c r="G162" s="7"/>
      <c r="H162" s="7"/>
      <c r="I162" s="7"/>
      <c r="J162" s="5" t="str">
        <f>IFERROR((Tabel1[[#This Row],[Contracturen per week]]-Tabel1[[#This Row],[Contracturen per week min verlofuren per week]])/Tabel1[[#This Row],[Normuren per week]]," ")</f>
        <v xml:space="preserve"> </v>
      </c>
      <c r="K162" s="59"/>
      <c r="L162" s="59"/>
      <c r="M162" s="59"/>
      <c r="N162" s="6"/>
      <c r="P162" s="4"/>
    </row>
    <row r="163" spans="2:16" ht="18" customHeight="1" x14ac:dyDescent="0.25">
      <c r="B163" s="6"/>
      <c r="C163" s="7"/>
      <c r="D163" s="7"/>
      <c r="E163" s="9"/>
      <c r="F163" s="105"/>
      <c r="G163" s="7"/>
      <c r="H163" s="7"/>
      <c r="I163" s="7"/>
      <c r="J163" s="5" t="str">
        <f>IFERROR((Tabel1[[#This Row],[Contracturen per week]]-Tabel1[[#This Row],[Contracturen per week min verlofuren per week]])/Tabel1[[#This Row],[Normuren per week]]," ")</f>
        <v xml:space="preserve"> </v>
      </c>
      <c r="K163" s="59"/>
      <c r="L163" s="59"/>
      <c r="M163" s="59"/>
      <c r="N163" s="6"/>
      <c r="P163" s="4"/>
    </row>
    <row r="164" spans="2:16" ht="18" customHeight="1" x14ac:dyDescent="0.25">
      <c r="B164" s="6"/>
      <c r="C164" s="7"/>
      <c r="D164" s="7"/>
      <c r="E164" s="9"/>
      <c r="F164" s="105"/>
      <c r="G164" s="7"/>
      <c r="H164" s="7"/>
      <c r="I164" s="7"/>
      <c r="J164" s="5" t="str">
        <f>IFERROR((Tabel1[[#This Row],[Contracturen per week]]-Tabel1[[#This Row],[Contracturen per week min verlofuren per week]])/Tabel1[[#This Row],[Normuren per week]]," ")</f>
        <v xml:space="preserve"> </v>
      </c>
      <c r="K164" s="59"/>
      <c r="L164" s="59"/>
      <c r="M164" s="59"/>
      <c r="N164" s="6"/>
      <c r="P164" s="4"/>
    </row>
    <row r="165" spans="2:16" ht="18" customHeight="1" x14ac:dyDescent="0.25">
      <c r="B165" s="6"/>
      <c r="C165" s="7"/>
      <c r="D165" s="7"/>
      <c r="E165" s="9"/>
      <c r="F165" s="105"/>
      <c r="G165" s="7"/>
      <c r="H165" s="7"/>
      <c r="I165" s="7"/>
      <c r="J165" s="5" t="str">
        <f>IFERROR((Tabel1[[#This Row],[Contracturen per week]]-Tabel1[[#This Row],[Contracturen per week min verlofuren per week]])/Tabel1[[#This Row],[Normuren per week]]," ")</f>
        <v xml:space="preserve"> </v>
      </c>
      <c r="K165" s="59"/>
      <c r="L165" s="59"/>
      <c r="M165" s="59"/>
      <c r="N165" s="6"/>
      <c r="P165" s="4"/>
    </row>
    <row r="166" spans="2:16" ht="18" customHeight="1" x14ac:dyDescent="0.25">
      <c r="B166" s="6"/>
      <c r="C166" s="7"/>
      <c r="D166" s="7"/>
      <c r="E166" s="9"/>
      <c r="F166" s="105"/>
      <c r="G166" s="7"/>
      <c r="H166" s="7"/>
      <c r="I166" s="7"/>
      <c r="J166" s="5" t="str">
        <f>IFERROR((Tabel1[[#This Row],[Contracturen per week]]-Tabel1[[#This Row],[Contracturen per week min verlofuren per week]])/Tabel1[[#This Row],[Normuren per week]]," ")</f>
        <v xml:space="preserve"> </v>
      </c>
      <c r="K166" s="59"/>
      <c r="L166" s="59"/>
      <c r="M166" s="59"/>
      <c r="N166" s="6"/>
      <c r="P166" s="4"/>
    </row>
    <row r="167" spans="2:16" ht="18" customHeight="1" x14ac:dyDescent="0.25">
      <c r="B167" s="6"/>
      <c r="C167" s="7"/>
      <c r="D167" s="7"/>
      <c r="E167" s="9"/>
      <c r="F167" s="105"/>
      <c r="G167" s="7"/>
      <c r="H167" s="7"/>
      <c r="I167" s="7"/>
      <c r="J167" s="5" t="str">
        <f>IFERROR((Tabel1[[#This Row],[Contracturen per week]]-Tabel1[[#This Row],[Contracturen per week min verlofuren per week]])/Tabel1[[#This Row],[Normuren per week]]," ")</f>
        <v xml:space="preserve"> </v>
      </c>
      <c r="K167" s="59"/>
      <c r="L167" s="59"/>
      <c r="M167" s="59"/>
      <c r="N167" s="6"/>
      <c r="P167" s="4"/>
    </row>
    <row r="168" spans="2:16" ht="18" customHeight="1" x14ac:dyDescent="0.25">
      <c r="B168" s="6"/>
      <c r="C168" s="7"/>
      <c r="D168" s="7"/>
      <c r="E168" s="9"/>
      <c r="F168" s="105"/>
      <c r="G168" s="7"/>
      <c r="H168" s="7"/>
      <c r="I168" s="7"/>
      <c r="J168" s="5" t="str">
        <f>IFERROR((Tabel1[[#This Row],[Contracturen per week]]-Tabel1[[#This Row],[Contracturen per week min verlofuren per week]])/Tabel1[[#This Row],[Normuren per week]]," ")</f>
        <v xml:space="preserve"> </v>
      </c>
      <c r="K168" s="59"/>
      <c r="L168" s="59"/>
      <c r="M168" s="59"/>
      <c r="N168" s="6"/>
      <c r="P168" s="4"/>
    </row>
    <row r="169" spans="2:16" ht="18" customHeight="1" x14ac:dyDescent="0.25">
      <c r="B169" s="6"/>
      <c r="C169" s="7"/>
      <c r="D169" s="7"/>
      <c r="E169" s="9"/>
      <c r="F169" s="105"/>
      <c r="G169" s="7"/>
      <c r="H169" s="7"/>
      <c r="I169" s="7"/>
      <c r="J169" s="5" t="str">
        <f>IFERROR((Tabel1[[#This Row],[Contracturen per week]]-Tabel1[[#This Row],[Contracturen per week min verlofuren per week]])/Tabel1[[#This Row],[Normuren per week]]," ")</f>
        <v xml:space="preserve"> </v>
      </c>
      <c r="K169" s="59"/>
      <c r="L169" s="59"/>
      <c r="M169" s="59"/>
      <c r="N169" s="6"/>
      <c r="P169" s="4"/>
    </row>
    <row r="170" spans="2:16" ht="18" customHeight="1" x14ac:dyDescent="0.25">
      <c r="B170" s="6"/>
      <c r="C170" s="7"/>
      <c r="D170" s="7"/>
      <c r="E170" s="9"/>
      <c r="F170" s="105"/>
      <c r="G170" s="7"/>
      <c r="H170" s="7"/>
      <c r="I170" s="7"/>
      <c r="J170" s="5" t="str">
        <f>IFERROR((Tabel1[[#This Row],[Contracturen per week]]-Tabel1[[#This Row],[Contracturen per week min verlofuren per week]])/Tabel1[[#This Row],[Normuren per week]]," ")</f>
        <v xml:space="preserve"> </v>
      </c>
      <c r="K170" s="59"/>
      <c r="L170" s="59"/>
      <c r="M170" s="59"/>
      <c r="N170" s="6"/>
      <c r="P170" s="4"/>
    </row>
    <row r="171" spans="2:16" ht="18" customHeight="1" x14ac:dyDescent="0.25">
      <c r="B171" s="6"/>
      <c r="C171" s="7"/>
      <c r="D171" s="7"/>
      <c r="E171" s="9"/>
      <c r="F171" s="105"/>
      <c r="G171" s="7"/>
      <c r="H171" s="7"/>
      <c r="I171" s="7"/>
      <c r="J171" s="5" t="str">
        <f>IFERROR((Tabel1[[#This Row],[Contracturen per week]]-Tabel1[[#This Row],[Contracturen per week min verlofuren per week]])/Tabel1[[#This Row],[Normuren per week]]," ")</f>
        <v xml:space="preserve"> </v>
      </c>
      <c r="K171" s="59"/>
      <c r="L171" s="59"/>
      <c r="M171" s="59"/>
      <c r="N171" s="6"/>
      <c r="P171" s="4"/>
    </row>
    <row r="172" spans="2:16" ht="18" customHeight="1" x14ac:dyDescent="0.25">
      <c r="B172" s="6"/>
      <c r="C172" s="7"/>
      <c r="D172" s="7"/>
      <c r="E172" s="9"/>
      <c r="F172" s="105"/>
      <c r="G172" s="7"/>
      <c r="H172" s="7"/>
      <c r="I172" s="7"/>
      <c r="J172" s="5" t="str">
        <f>IFERROR((Tabel1[[#This Row],[Contracturen per week]]-Tabel1[[#This Row],[Contracturen per week min verlofuren per week]])/Tabel1[[#This Row],[Normuren per week]]," ")</f>
        <v xml:space="preserve"> </v>
      </c>
      <c r="K172" s="59"/>
      <c r="L172" s="59"/>
      <c r="M172" s="59"/>
      <c r="N172" s="6"/>
      <c r="P172" s="4"/>
    </row>
    <row r="173" spans="2:16" ht="18" customHeight="1" x14ac:dyDescent="0.25">
      <c r="B173" s="6"/>
      <c r="C173" s="7"/>
      <c r="D173" s="7"/>
      <c r="E173" s="9"/>
      <c r="F173" s="105"/>
      <c r="G173" s="7"/>
      <c r="H173" s="7"/>
      <c r="I173" s="7"/>
      <c r="J173" s="5" t="str">
        <f>IFERROR((Tabel1[[#This Row],[Contracturen per week]]-Tabel1[[#This Row],[Contracturen per week min verlofuren per week]])/Tabel1[[#This Row],[Normuren per week]]," ")</f>
        <v xml:space="preserve"> </v>
      </c>
      <c r="K173" s="59"/>
      <c r="L173" s="59"/>
      <c r="M173" s="59"/>
      <c r="N173" s="6"/>
      <c r="P173" s="4"/>
    </row>
    <row r="174" spans="2:16" ht="18" customHeight="1" x14ac:dyDescent="0.25">
      <c r="B174" s="6"/>
      <c r="C174" s="7"/>
      <c r="D174" s="7"/>
      <c r="E174" s="9"/>
      <c r="F174" s="105"/>
      <c r="G174" s="7"/>
      <c r="H174" s="7"/>
      <c r="I174" s="7"/>
      <c r="J174" s="5" t="str">
        <f>IFERROR((Tabel1[[#This Row],[Contracturen per week]]-Tabel1[[#This Row],[Contracturen per week min verlofuren per week]])/Tabel1[[#This Row],[Normuren per week]]," ")</f>
        <v xml:space="preserve"> </v>
      </c>
      <c r="K174" s="59"/>
      <c r="L174" s="59"/>
      <c r="M174" s="59"/>
      <c r="N174" s="6"/>
      <c r="P174" s="4"/>
    </row>
    <row r="175" spans="2:16" ht="18" customHeight="1" x14ac:dyDescent="0.25">
      <c r="B175" s="6"/>
      <c r="C175" s="7"/>
      <c r="D175" s="7"/>
      <c r="E175" s="9"/>
      <c r="F175" s="105"/>
      <c r="G175" s="7"/>
      <c r="H175" s="7"/>
      <c r="I175" s="7"/>
      <c r="J175" s="5" t="str">
        <f>IFERROR((Tabel1[[#This Row],[Contracturen per week]]-Tabel1[[#This Row],[Contracturen per week min verlofuren per week]])/Tabel1[[#This Row],[Normuren per week]]," ")</f>
        <v xml:space="preserve"> </v>
      </c>
      <c r="K175" s="59"/>
      <c r="L175" s="59"/>
      <c r="M175" s="59"/>
      <c r="N175" s="6"/>
      <c r="P175" s="4"/>
    </row>
    <row r="176" spans="2:16" ht="18" customHeight="1" x14ac:dyDescent="0.25">
      <c r="B176" s="6"/>
      <c r="C176" s="7"/>
      <c r="D176" s="7"/>
      <c r="E176" s="9"/>
      <c r="F176" s="105"/>
      <c r="G176" s="7"/>
      <c r="H176" s="7"/>
      <c r="I176" s="7"/>
      <c r="J176" s="5" t="str">
        <f>IFERROR((Tabel1[[#This Row],[Contracturen per week]]-Tabel1[[#This Row],[Contracturen per week min verlofuren per week]])/Tabel1[[#This Row],[Normuren per week]]," ")</f>
        <v xml:space="preserve"> </v>
      </c>
      <c r="K176" s="59"/>
      <c r="L176" s="59"/>
      <c r="M176" s="59"/>
      <c r="N176" s="6"/>
      <c r="P176" s="4"/>
    </row>
    <row r="177" spans="2:16" ht="18" customHeight="1" x14ac:dyDescent="0.25">
      <c r="B177" s="6"/>
      <c r="C177" s="7"/>
      <c r="D177" s="7"/>
      <c r="E177" s="9"/>
      <c r="F177" s="105"/>
      <c r="G177" s="7"/>
      <c r="H177" s="7"/>
      <c r="I177" s="7"/>
      <c r="J177" s="5" t="str">
        <f>IFERROR((Tabel1[[#This Row],[Contracturen per week]]-Tabel1[[#This Row],[Contracturen per week min verlofuren per week]])/Tabel1[[#This Row],[Normuren per week]]," ")</f>
        <v xml:space="preserve"> </v>
      </c>
      <c r="K177" s="59"/>
      <c r="L177" s="59"/>
      <c r="M177" s="59"/>
      <c r="N177" s="6"/>
      <c r="P177" s="4"/>
    </row>
    <row r="178" spans="2:16" ht="18" customHeight="1" x14ac:dyDescent="0.25">
      <c r="B178" s="6"/>
      <c r="C178" s="7"/>
      <c r="D178" s="7"/>
      <c r="E178" s="9"/>
      <c r="F178" s="105"/>
      <c r="G178" s="7"/>
      <c r="H178" s="7"/>
      <c r="I178" s="7"/>
      <c r="J178" s="5" t="str">
        <f>IFERROR((Tabel1[[#This Row],[Contracturen per week]]-Tabel1[[#This Row],[Contracturen per week min verlofuren per week]])/Tabel1[[#This Row],[Normuren per week]]," ")</f>
        <v xml:space="preserve"> </v>
      </c>
      <c r="K178" s="59"/>
      <c r="L178" s="59"/>
      <c r="M178" s="59"/>
      <c r="N178" s="6"/>
      <c r="P178" s="4"/>
    </row>
    <row r="179" spans="2:16" ht="18" customHeight="1" x14ac:dyDescent="0.25">
      <c r="B179" s="6"/>
      <c r="C179" s="7"/>
      <c r="D179" s="7"/>
      <c r="E179" s="9"/>
      <c r="F179" s="105"/>
      <c r="G179" s="7"/>
      <c r="H179" s="7"/>
      <c r="I179" s="7"/>
      <c r="J179" s="5" t="str">
        <f>IFERROR((Tabel1[[#This Row],[Contracturen per week]]-Tabel1[[#This Row],[Contracturen per week min verlofuren per week]])/Tabel1[[#This Row],[Normuren per week]]," ")</f>
        <v xml:space="preserve"> </v>
      </c>
      <c r="K179" s="59"/>
      <c r="L179" s="59"/>
      <c r="M179" s="59"/>
      <c r="N179" s="6"/>
      <c r="P179" s="4"/>
    </row>
    <row r="180" spans="2:16" ht="18" customHeight="1" x14ac:dyDescent="0.25">
      <c r="B180" s="6"/>
      <c r="C180" s="7"/>
      <c r="D180" s="7"/>
      <c r="E180" s="9"/>
      <c r="F180" s="105"/>
      <c r="G180" s="7"/>
      <c r="H180" s="7"/>
      <c r="I180" s="7"/>
      <c r="J180" s="5" t="str">
        <f>IFERROR((Tabel1[[#This Row],[Contracturen per week]]-Tabel1[[#This Row],[Contracturen per week min verlofuren per week]])/Tabel1[[#This Row],[Normuren per week]]," ")</f>
        <v xml:space="preserve"> </v>
      </c>
      <c r="K180" s="59"/>
      <c r="L180" s="59"/>
      <c r="M180" s="59"/>
      <c r="N180" s="6"/>
      <c r="P180" s="4"/>
    </row>
    <row r="181" spans="2:16" ht="18" customHeight="1" x14ac:dyDescent="0.25">
      <c r="B181" s="6"/>
      <c r="C181" s="7"/>
      <c r="D181" s="7"/>
      <c r="E181" s="9"/>
      <c r="F181" s="105"/>
      <c r="G181" s="7"/>
      <c r="H181" s="7"/>
      <c r="I181" s="7"/>
      <c r="J181" s="5" t="str">
        <f>IFERROR((Tabel1[[#This Row],[Contracturen per week]]-Tabel1[[#This Row],[Contracturen per week min verlofuren per week]])/Tabel1[[#This Row],[Normuren per week]]," ")</f>
        <v xml:space="preserve"> </v>
      </c>
      <c r="K181" s="59"/>
      <c r="L181" s="59"/>
      <c r="M181" s="59"/>
      <c r="N181" s="6"/>
      <c r="P181" s="4"/>
    </row>
    <row r="182" spans="2:16" ht="18" customHeight="1" x14ac:dyDescent="0.25">
      <c r="B182" s="6"/>
      <c r="C182" s="7"/>
      <c r="D182" s="7"/>
      <c r="E182" s="9"/>
      <c r="F182" s="105"/>
      <c r="G182" s="7"/>
      <c r="H182" s="7"/>
      <c r="I182" s="7"/>
      <c r="J182" s="5" t="str">
        <f>IFERROR((Tabel1[[#This Row],[Contracturen per week]]-Tabel1[[#This Row],[Contracturen per week min verlofuren per week]])/Tabel1[[#This Row],[Normuren per week]]," ")</f>
        <v xml:space="preserve"> </v>
      </c>
      <c r="K182" s="59"/>
      <c r="L182" s="59"/>
      <c r="M182" s="59"/>
      <c r="N182" s="6"/>
      <c r="P182" s="4"/>
    </row>
    <row r="183" spans="2:16" ht="18" customHeight="1" x14ac:dyDescent="0.25">
      <c r="B183" s="6"/>
      <c r="C183" s="7"/>
      <c r="D183" s="7"/>
      <c r="E183" s="9"/>
      <c r="F183" s="105"/>
      <c r="G183" s="7"/>
      <c r="H183" s="7"/>
      <c r="I183" s="7"/>
      <c r="J183" s="5" t="str">
        <f>IFERROR((Tabel1[[#This Row],[Contracturen per week]]-Tabel1[[#This Row],[Contracturen per week min verlofuren per week]])/Tabel1[[#This Row],[Normuren per week]]," ")</f>
        <v xml:space="preserve"> </v>
      </c>
      <c r="K183" s="59"/>
      <c r="L183" s="59"/>
      <c r="M183" s="59"/>
      <c r="N183" s="6"/>
      <c r="P183" s="4"/>
    </row>
    <row r="184" spans="2:16" ht="18" customHeight="1" x14ac:dyDescent="0.25">
      <c r="B184" s="6"/>
      <c r="C184" s="7"/>
      <c r="D184" s="7"/>
      <c r="E184" s="9"/>
      <c r="F184" s="105"/>
      <c r="G184" s="7"/>
      <c r="H184" s="7"/>
      <c r="I184" s="7"/>
      <c r="J184" s="5" t="str">
        <f>IFERROR((Tabel1[[#This Row],[Contracturen per week]]-Tabel1[[#This Row],[Contracturen per week min verlofuren per week]])/Tabel1[[#This Row],[Normuren per week]]," ")</f>
        <v xml:space="preserve"> </v>
      </c>
      <c r="K184" s="59"/>
      <c r="L184" s="59"/>
      <c r="M184" s="59"/>
      <c r="N184" s="6"/>
      <c r="P184" s="4"/>
    </row>
    <row r="185" spans="2:16" ht="18" customHeight="1" x14ac:dyDescent="0.25">
      <c r="B185" s="6"/>
      <c r="C185" s="7"/>
      <c r="D185" s="7"/>
      <c r="E185" s="9"/>
      <c r="F185" s="105"/>
      <c r="G185" s="7"/>
      <c r="H185" s="7"/>
      <c r="I185" s="7"/>
      <c r="J185" s="5" t="str">
        <f>IFERROR((Tabel1[[#This Row],[Contracturen per week]]-Tabel1[[#This Row],[Contracturen per week min verlofuren per week]])/Tabel1[[#This Row],[Normuren per week]]," ")</f>
        <v xml:space="preserve"> </v>
      </c>
      <c r="K185" s="59"/>
      <c r="L185" s="59"/>
      <c r="M185" s="59"/>
      <c r="N185" s="6"/>
      <c r="P185" s="4"/>
    </row>
    <row r="186" spans="2:16" ht="18" customHeight="1" x14ac:dyDescent="0.25">
      <c r="B186" s="6"/>
      <c r="C186" s="7"/>
      <c r="D186" s="7"/>
      <c r="E186" s="9"/>
      <c r="F186" s="105"/>
      <c r="G186" s="7"/>
      <c r="H186" s="7"/>
      <c r="I186" s="7"/>
      <c r="J186" s="5" t="str">
        <f>IFERROR((Tabel1[[#This Row],[Contracturen per week]]-Tabel1[[#This Row],[Contracturen per week min verlofuren per week]])/Tabel1[[#This Row],[Normuren per week]]," ")</f>
        <v xml:space="preserve"> </v>
      </c>
      <c r="K186" s="59"/>
      <c r="L186" s="59"/>
      <c r="M186" s="59"/>
      <c r="N186" s="6"/>
      <c r="P186" s="4"/>
    </row>
    <row r="187" spans="2:16" ht="18" customHeight="1" x14ac:dyDescent="0.25">
      <c r="B187" s="6"/>
      <c r="C187" s="7"/>
      <c r="D187" s="7"/>
      <c r="E187" s="9"/>
      <c r="F187" s="105"/>
      <c r="G187" s="7"/>
      <c r="H187" s="7"/>
      <c r="I187" s="7"/>
      <c r="J187" s="5" t="str">
        <f>IFERROR((Tabel1[[#This Row],[Contracturen per week]]-Tabel1[[#This Row],[Contracturen per week min verlofuren per week]])/Tabel1[[#This Row],[Normuren per week]]," ")</f>
        <v xml:space="preserve"> </v>
      </c>
      <c r="K187" s="59"/>
      <c r="L187" s="59"/>
      <c r="M187" s="59"/>
      <c r="N187" s="6"/>
      <c r="P187" s="4"/>
    </row>
    <row r="188" spans="2:16" ht="18" customHeight="1" x14ac:dyDescent="0.25">
      <c r="B188" s="6"/>
      <c r="C188" s="7"/>
      <c r="D188" s="7"/>
      <c r="E188" s="9"/>
      <c r="F188" s="105"/>
      <c r="G188" s="7"/>
      <c r="H188" s="7"/>
      <c r="I188" s="7"/>
      <c r="J188" s="5" t="str">
        <f>IFERROR((Tabel1[[#This Row],[Contracturen per week]]-Tabel1[[#This Row],[Contracturen per week min verlofuren per week]])/Tabel1[[#This Row],[Normuren per week]]," ")</f>
        <v xml:space="preserve"> </v>
      </c>
      <c r="K188" s="59"/>
      <c r="L188" s="59"/>
      <c r="M188" s="59"/>
      <c r="N188" s="6"/>
      <c r="P188" s="4"/>
    </row>
    <row r="189" spans="2:16" ht="18" customHeight="1" x14ac:dyDescent="0.25">
      <c r="B189" s="6"/>
      <c r="C189" s="7"/>
      <c r="D189" s="7"/>
      <c r="E189" s="9"/>
      <c r="F189" s="105"/>
      <c r="G189" s="7"/>
      <c r="H189" s="7"/>
      <c r="I189" s="7"/>
      <c r="J189" s="5" t="str">
        <f>IFERROR((Tabel1[[#This Row],[Contracturen per week]]-Tabel1[[#This Row],[Contracturen per week min verlofuren per week]])/Tabel1[[#This Row],[Normuren per week]]," ")</f>
        <v xml:space="preserve"> </v>
      </c>
      <c r="K189" s="59"/>
      <c r="L189" s="59"/>
      <c r="M189" s="59"/>
      <c r="N189" s="6"/>
      <c r="P189" s="4"/>
    </row>
    <row r="190" spans="2:16" ht="18" customHeight="1" x14ac:dyDescent="0.25">
      <c r="B190" s="6"/>
      <c r="C190" s="7"/>
      <c r="D190" s="7"/>
      <c r="E190" s="9"/>
      <c r="F190" s="105"/>
      <c r="G190" s="7"/>
      <c r="H190" s="7"/>
      <c r="I190" s="7"/>
      <c r="J190" s="5" t="str">
        <f>IFERROR((Tabel1[[#This Row],[Contracturen per week]]-Tabel1[[#This Row],[Contracturen per week min verlofuren per week]])/Tabel1[[#This Row],[Normuren per week]]," ")</f>
        <v xml:space="preserve"> </v>
      </c>
      <c r="K190" s="59"/>
      <c r="L190" s="59"/>
      <c r="M190" s="59"/>
      <c r="N190" s="6"/>
      <c r="P190" s="4"/>
    </row>
    <row r="191" spans="2:16" ht="18" customHeight="1" x14ac:dyDescent="0.25">
      <c r="B191" s="6"/>
      <c r="C191" s="7"/>
      <c r="D191" s="7"/>
      <c r="E191" s="9"/>
      <c r="F191" s="105"/>
      <c r="G191" s="7"/>
      <c r="H191" s="7"/>
      <c r="I191" s="7"/>
      <c r="J191" s="5" t="str">
        <f>IFERROR((Tabel1[[#This Row],[Contracturen per week]]-Tabel1[[#This Row],[Contracturen per week min verlofuren per week]])/Tabel1[[#This Row],[Normuren per week]]," ")</f>
        <v xml:space="preserve"> </v>
      </c>
      <c r="K191" s="59"/>
      <c r="L191" s="59"/>
      <c r="M191" s="59"/>
      <c r="N191" s="6"/>
      <c r="P191" s="4"/>
    </row>
    <row r="192" spans="2:16" ht="18" customHeight="1" x14ac:dyDescent="0.25">
      <c r="B192" s="6"/>
      <c r="C192" s="7"/>
      <c r="D192" s="7"/>
      <c r="E192" s="9"/>
      <c r="F192" s="105"/>
      <c r="G192" s="7"/>
      <c r="H192" s="7"/>
      <c r="I192" s="7"/>
      <c r="J192" s="5" t="str">
        <f>IFERROR((Tabel1[[#This Row],[Contracturen per week]]-Tabel1[[#This Row],[Contracturen per week min verlofuren per week]])/Tabel1[[#This Row],[Normuren per week]]," ")</f>
        <v xml:space="preserve"> </v>
      </c>
      <c r="K192" s="59"/>
      <c r="L192" s="59"/>
      <c r="M192" s="59"/>
      <c r="N192" s="6"/>
      <c r="P192" s="4"/>
    </row>
    <row r="193" spans="2:16" ht="18" customHeight="1" x14ac:dyDescent="0.25">
      <c r="B193" s="6"/>
      <c r="C193" s="7"/>
      <c r="D193" s="7"/>
      <c r="E193" s="9"/>
      <c r="F193" s="105"/>
      <c r="G193" s="7"/>
      <c r="H193" s="7"/>
      <c r="I193" s="7"/>
      <c r="J193" s="5" t="str">
        <f>IFERROR((Tabel1[[#This Row],[Contracturen per week]]-Tabel1[[#This Row],[Contracturen per week min verlofuren per week]])/Tabel1[[#This Row],[Normuren per week]]," ")</f>
        <v xml:space="preserve"> </v>
      </c>
      <c r="K193" s="59"/>
      <c r="L193" s="59"/>
      <c r="M193" s="59"/>
      <c r="N193" s="6"/>
      <c r="P193" s="4"/>
    </row>
    <row r="194" spans="2:16" ht="18" customHeight="1" x14ac:dyDescent="0.25">
      <c r="B194" s="6"/>
      <c r="C194" s="7"/>
      <c r="D194" s="7"/>
      <c r="E194" s="9"/>
      <c r="F194" s="105"/>
      <c r="G194" s="7"/>
      <c r="H194" s="7"/>
      <c r="I194" s="7"/>
      <c r="J194" s="5" t="str">
        <f>IFERROR((Tabel1[[#This Row],[Contracturen per week]]-Tabel1[[#This Row],[Contracturen per week min verlofuren per week]])/Tabel1[[#This Row],[Normuren per week]]," ")</f>
        <v xml:space="preserve"> </v>
      </c>
      <c r="K194" s="59"/>
      <c r="L194" s="59"/>
      <c r="M194" s="59"/>
      <c r="N194" s="6"/>
      <c r="P194" s="4"/>
    </row>
    <row r="195" spans="2:16" ht="18" customHeight="1" x14ac:dyDescent="0.25">
      <c r="B195" s="6"/>
      <c r="C195" s="7"/>
      <c r="D195" s="7"/>
      <c r="E195" s="9"/>
      <c r="F195" s="105"/>
      <c r="G195" s="7"/>
      <c r="H195" s="7"/>
      <c r="I195" s="7"/>
      <c r="J195" s="5" t="str">
        <f>IFERROR((Tabel1[[#This Row],[Contracturen per week]]-Tabel1[[#This Row],[Contracturen per week min verlofuren per week]])/Tabel1[[#This Row],[Normuren per week]]," ")</f>
        <v xml:space="preserve"> </v>
      </c>
      <c r="K195" s="59"/>
      <c r="L195" s="59"/>
      <c r="M195" s="59"/>
      <c r="N195" s="6"/>
      <c r="P195" s="4"/>
    </row>
    <row r="196" spans="2:16" ht="18" customHeight="1" x14ac:dyDescent="0.25">
      <c r="B196" s="6"/>
      <c r="C196" s="7"/>
      <c r="D196" s="7"/>
      <c r="E196" s="9"/>
      <c r="F196" s="105"/>
      <c r="G196" s="7"/>
      <c r="H196" s="7"/>
      <c r="I196" s="7"/>
      <c r="J196" s="5" t="str">
        <f>IFERROR((Tabel1[[#This Row],[Contracturen per week]]-Tabel1[[#This Row],[Contracturen per week min verlofuren per week]])/Tabel1[[#This Row],[Normuren per week]]," ")</f>
        <v xml:space="preserve"> </v>
      </c>
      <c r="K196" s="59"/>
      <c r="L196" s="59"/>
      <c r="M196" s="59"/>
      <c r="N196" s="6"/>
      <c r="P196" s="4"/>
    </row>
    <row r="197" spans="2:16" ht="18" customHeight="1" x14ac:dyDescent="0.25">
      <c r="B197" s="6"/>
      <c r="C197" s="7"/>
      <c r="D197" s="7"/>
      <c r="E197" s="9"/>
      <c r="F197" s="105"/>
      <c r="G197" s="7"/>
      <c r="H197" s="7"/>
      <c r="I197" s="7"/>
      <c r="J197" s="5" t="str">
        <f>IFERROR((Tabel1[[#This Row],[Contracturen per week]]-Tabel1[[#This Row],[Contracturen per week min verlofuren per week]])/Tabel1[[#This Row],[Normuren per week]]," ")</f>
        <v xml:space="preserve"> </v>
      </c>
      <c r="K197" s="59"/>
      <c r="L197" s="59"/>
      <c r="M197" s="59"/>
      <c r="N197" s="6"/>
      <c r="P197" s="4"/>
    </row>
    <row r="198" spans="2:16" ht="18" customHeight="1" x14ac:dyDescent="0.25">
      <c r="B198" s="6"/>
      <c r="C198" s="7"/>
      <c r="D198" s="7"/>
      <c r="E198" s="9"/>
      <c r="F198" s="105"/>
      <c r="G198" s="7"/>
      <c r="H198" s="7"/>
      <c r="I198" s="7"/>
      <c r="J198" s="5" t="str">
        <f>IFERROR((Tabel1[[#This Row],[Contracturen per week]]-Tabel1[[#This Row],[Contracturen per week min verlofuren per week]])/Tabel1[[#This Row],[Normuren per week]]," ")</f>
        <v xml:space="preserve"> </v>
      </c>
      <c r="K198" s="59"/>
      <c r="L198" s="59"/>
      <c r="M198" s="59"/>
      <c r="N198" s="6"/>
      <c r="P198" s="4"/>
    </row>
    <row r="199" spans="2:16" ht="18" customHeight="1" x14ac:dyDescent="0.25">
      <c r="B199" s="6"/>
      <c r="C199" s="7"/>
      <c r="D199" s="7"/>
      <c r="E199" s="9"/>
      <c r="F199" s="105"/>
      <c r="G199" s="7"/>
      <c r="H199" s="7"/>
      <c r="I199" s="7"/>
      <c r="J199" s="5" t="str">
        <f>IFERROR((Tabel1[[#This Row],[Contracturen per week]]-Tabel1[[#This Row],[Contracturen per week min verlofuren per week]])/Tabel1[[#This Row],[Normuren per week]]," ")</f>
        <v xml:space="preserve"> </v>
      </c>
      <c r="K199" s="59"/>
      <c r="L199" s="59"/>
      <c r="M199" s="59"/>
      <c r="N199" s="6"/>
      <c r="P199" s="4"/>
    </row>
    <row r="200" spans="2:16" ht="18" customHeight="1" x14ac:dyDescent="0.25">
      <c r="B200" s="6"/>
      <c r="C200" s="7"/>
      <c r="D200" s="7"/>
      <c r="E200" s="9"/>
      <c r="F200" s="105"/>
      <c r="G200" s="7"/>
      <c r="H200" s="7"/>
      <c r="I200" s="7"/>
      <c r="J200" s="5" t="str">
        <f>IFERROR((Tabel1[[#This Row],[Contracturen per week]]-Tabel1[[#This Row],[Contracturen per week min verlofuren per week]])/Tabel1[[#This Row],[Normuren per week]]," ")</f>
        <v xml:space="preserve"> </v>
      </c>
      <c r="K200" s="59"/>
      <c r="L200" s="59"/>
      <c r="M200" s="59"/>
      <c r="N200" s="6"/>
      <c r="P200" s="4"/>
    </row>
    <row r="201" spans="2:16" ht="18" customHeight="1" x14ac:dyDescent="0.25">
      <c r="B201" s="6"/>
      <c r="C201" s="7"/>
      <c r="D201" s="7"/>
      <c r="E201" s="9"/>
      <c r="F201" s="105"/>
      <c r="G201" s="7"/>
      <c r="H201" s="7"/>
      <c r="I201" s="7"/>
      <c r="J201" s="5" t="str">
        <f>IFERROR((Tabel1[[#This Row],[Contracturen per week]]-Tabel1[[#This Row],[Contracturen per week min verlofuren per week]])/Tabel1[[#This Row],[Normuren per week]]," ")</f>
        <v xml:space="preserve"> </v>
      </c>
      <c r="K201" s="59"/>
      <c r="L201" s="59"/>
      <c r="M201" s="59"/>
      <c r="N201" s="6"/>
      <c r="P201" s="4"/>
    </row>
    <row r="202" spans="2:16" ht="18" customHeight="1" x14ac:dyDescent="0.25">
      <c r="B202" s="6"/>
      <c r="C202" s="7"/>
      <c r="D202" s="7"/>
      <c r="E202" s="9"/>
      <c r="F202" s="105"/>
      <c r="G202" s="7"/>
      <c r="H202" s="7"/>
      <c r="I202" s="7"/>
      <c r="J202" s="5" t="str">
        <f>IFERROR((Tabel1[[#This Row],[Contracturen per week]]-Tabel1[[#This Row],[Contracturen per week min verlofuren per week]])/Tabel1[[#This Row],[Normuren per week]]," ")</f>
        <v xml:space="preserve"> </v>
      </c>
      <c r="K202" s="59"/>
      <c r="L202" s="59"/>
      <c r="M202" s="59"/>
      <c r="N202" s="6"/>
      <c r="P202" s="4"/>
    </row>
    <row r="203" spans="2:16" ht="18" customHeight="1" x14ac:dyDescent="0.25">
      <c r="B203" s="6"/>
      <c r="C203" s="7"/>
      <c r="D203" s="7"/>
      <c r="E203" s="9"/>
      <c r="F203" s="105"/>
      <c r="G203" s="7"/>
      <c r="H203" s="7"/>
      <c r="I203" s="7"/>
      <c r="J203" s="5" t="str">
        <f>IFERROR((Tabel1[[#This Row],[Contracturen per week]]-Tabel1[[#This Row],[Contracturen per week min verlofuren per week]])/Tabel1[[#This Row],[Normuren per week]]," ")</f>
        <v xml:space="preserve"> </v>
      </c>
      <c r="K203" s="59"/>
      <c r="L203" s="59"/>
      <c r="M203" s="59"/>
      <c r="N203" s="6"/>
      <c r="P203" s="4"/>
    </row>
    <row r="204" spans="2:16" ht="18" customHeight="1" x14ac:dyDescent="0.25">
      <c r="B204" s="6"/>
      <c r="C204" s="7"/>
      <c r="D204" s="7"/>
      <c r="E204" s="9"/>
      <c r="F204" s="105"/>
      <c r="G204" s="7"/>
      <c r="H204" s="7"/>
      <c r="I204" s="7"/>
      <c r="J204" s="5" t="str">
        <f>IFERROR((Tabel1[[#This Row],[Contracturen per week]]-Tabel1[[#This Row],[Contracturen per week min verlofuren per week]])/Tabel1[[#This Row],[Normuren per week]]," ")</f>
        <v xml:space="preserve"> </v>
      </c>
      <c r="K204" s="59"/>
      <c r="L204" s="59"/>
      <c r="M204" s="59"/>
      <c r="N204" s="6"/>
      <c r="P204" s="4"/>
    </row>
    <row r="205" spans="2:16" ht="18" customHeight="1" x14ac:dyDescent="0.25">
      <c r="B205" s="6"/>
      <c r="C205" s="7"/>
      <c r="D205" s="7"/>
      <c r="E205" s="9"/>
      <c r="F205" s="105"/>
      <c r="G205" s="7"/>
      <c r="H205" s="7"/>
      <c r="I205" s="7"/>
      <c r="J205" s="5" t="str">
        <f>IFERROR((Tabel1[[#This Row],[Contracturen per week]]-Tabel1[[#This Row],[Contracturen per week min verlofuren per week]])/Tabel1[[#This Row],[Normuren per week]]," ")</f>
        <v xml:space="preserve"> </v>
      </c>
      <c r="K205" s="59"/>
      <c r="L205" s="59"/>
      <c r="M205" s="59"/>
      <c r="N205" s="6"/>
      <c r="P205" s="4"/>
    </row>
    <row r="206" spans="2:16" ht="18" customHeight="1" x14ac:dyDescent="0.25">
      <c r="B206" s="6"/>
      <c r="C206" s="7"/>
      <c r="D206" s="7"/>
      <c r="E206" s="9"/>
      <c r="F206" s="105"/>
      <c r="G206" s="7"/>
      <c r="H206" s="7"/>
      <c r="I206" s="7"/>
      <c r="J206" s="5" t="str">
        <f>IFERROR((Tabel1[[#This Row],[Contracturen per week]]-Tabel1[[#This Row],[Contracturen per week min verlofuren per week]])/Tabel1[[#This Row],[Normuren per week]]," ")</f>
        <v xml:space="preserve"> </v>
      </c>
      <c r="K206" s="59"/>
      <c r="L206" s="59"/>
      <c r="M206" s="59"/>
      <c r="N206" s="6"/>
      <c r="P206" s="4"/>
    </row>
    <row r="207" spans="2:16" ht="18" customHeight="1" x14ac:dyDescent="0.25">
      <c r="B207" s="6"/>
      <c r="C207" s="7"/>
      <c r="D207" s="7"/>
      <c r="E207" s="9"/>
      <c r="F207" s="105"/>
      <c r="G207" s="7"/>
      <c r="H207" s="7"/>
      <c r="I207" s="7"/>
      <c r="J207" s="5" t="str">
        <f>IFERROR((Tabel1[[#This Row],[Contracturen per week]]-Tabel1[[#This Row],[Contracturen per week min verlofuren per week]])/Tabel1[[#This Row],[Normuren per week]]," ")</f>
        <v xml:space="preserve"> </v>
      </c>
      <c r="K207" s="59"/>
      <c r="L207" s="59"/>
      <c r="M207" s="59"/>
      <c r="N207" s="6"/>
      <c r="P207" s="4"/>
    </row>
    <row r="208" spans="2:16" ht="18" customHeight="1" x14ac:dyDescent="0.25">
      <c r="B208" s="6"/>
      <c r="C208" s="7"/>
      <c r="D208" s="7"/>
      <c r="E208" s="9"/>
      <c r="F208" s="105"/>
      <c r="G208" s="7"/>
      <c r="H208" s="7"/>
      <c r="I208" s="7"/>
      <c r="J208" s="5" t="str">
        <f>IFERROR((Tabel1[[#This Row],[Contracturen per week]]-Tabel1[[#This Row],[Contracturen per week min verlofuren per week]])/Tabel1[[#This Row],[Normuren per week]]," ")</f>
        <v xml:space="preserve"> </v>
      </c>
      <c r="K208" s="59"/>
      <c r="L208" s="59"/>
      <c r="M208" s="59"/>
      <c r="N208" s="6"/>
      <c r="P208" s="4"/>
    </row>
    <row r="209" spans="2:16" ht="18" customHeight="1" x14ac:dyDescent="0.25">
      <c r="B209" s="6"/>
      <c r="C209" s="7"/>
      <c r="D209" s="7"/>
      <c r="E209" s="9"/>
      <c r="F209" s="105"/>
      <c r="G209" s="7"/>
      <c r="H209" s="7"/>
      <c r="I209" s="7"/>
      <c r="J209" s="5" t="str">
        <f>IFERROR((Tabel1[[#This Row],[Contracturen per week]]-Tabel1[[#This Row],[Contracturen per week min verlofuren per week]])/Tabel1[[#This Row],[Normuren per week]]," ")</f>
        <v xml:space="preserve"> </v>
      </c>
      <c r="K209" s="59"/>
      <c r="L209" s="59"/>
      <c r="M209" s="59"/>
      <c r="N209" s="6"/>
      <c r="P209" s="4"/>
    </row>
    <row r="210" spans="2:16" ht="18" customHeight="1" x14ac:dyDescent="0.25">
      <c r="B210" s="6"/>
      <c r="C210" s="7"/>
      <c r="D210" s="7"/>
      <c r="E210" s="9"/>
      <c r="F210" s="105"/>
      <c r="G210" s="7"/>
      <c r="H210" s="7"/>
      <c r="I210" s="7"/>
      <c r="J210" s="5" t="str">
        <f>IFERROR((Tabel1[[#This Row],[Contracturen per week]]-Tabel1[[#This Row],[Contracturen per week min verlofuren per week]])/Tabel1[[#This Row],[Normuren per week]]," ")</f>
        <v xml:space="preserve"> </v>
      </c>
      <c r="K210" s="59"/>
      <c r="L210" s="59"/>
      <c r="M210" s="59"/>
      <c r="N210" s="6"/>
      <c r="P210" s="4"/>
    </row>
    <row r="211" spans="2:16" ht="18" customHeight="1" x14ac:dyDescent="0.25">
      <c r="B211" s="6"/>
      <c r="C211" s="7"/>
      <c r="D211" s="7"/>
      <c r="E211" s="9"/>
      <c r="F211" s="105"/>
      <c r="G211" s="7"/>
      <c r="H211" s="7"/>
      <c r="I211" s="7"/>
      <c r="J211" s="5" t="str">
        <f>IFERROR((Tabel1[[#This Row],[Contracturen per week]]-Tabel1[[#This Row],[Contracturen per week min verlofuren per week]])/Tabel1[[#This Row],[Normuren per week]]," ")</f>
        <v xml:space="preserve"> </v>
      </c>
      <c r="K211" s="59"/>
      <c r="L211" s="59"/>
      <c r="M211" s="59"/>
      <c r="N211" s="6"/>
      <c r="P211" s="4"/>
    </row>
    <row r="212" spans="2:16" ht="18" customHeight="1" x14ac:dyDescent="0.25">
      <c r="B212" s="6"/>
      <c r="C212" s="7"/>
      <c r="D212" s="7"/>
      <c r="E212" s="9"/>
      <c r="F212" s="105"/>
      <c r="G212" s="7"/>
      <c r="H212" s="7"/>
      <c r="I212" s="7"/>
      <c r="J212" s="5" t="str">
        <f>IFERROR((Tabel1[[#This Row],[Contracturen per week]]-Tabel1[[#This Row],[Contracturen per week min verlofuren per week]])/Tabel1[[#This Row],[Normuren per week]]," ")</f>
        <v xml:space="preserve"> </v>
      </c>
      <c r="K212" s="59"/>
      <c r="L212" s="59"/>
      <c r="M212" s="59"/>
      <c r="N212" s="6"/>
      <c r="P212" s="4"/>
    </row>
    <row r="213" spans="2:16" ht="18" customHeight="1" x14ac:dyDescent="0.25">
      <c r="B213" s="6"/>
      <c r="C213" s="7"/>
      <c r="D213" s="7"/>
      <c r="E213" s="9"/>
      <c r="F213" s="105"/>
      <c r="G213" s="7"/>
      <c r="H213" s="7"/>
      <c r="I213" s="7"/>
      <c r="J213" s="5" t="str">
        <f>IFERROR((Tabel1[[#This Row],[Contracturen per week]]-Tabel1[[#This Row],[Contracturen per week min verlofuren per week]])/Tabel1[[#This Row],[Normuren per week]]," ")</f>
        <v xml:space="preserve"> </v>
      </c>
      <c r="K213" s="59"/>
      <c r="L213" s="59"/>
      <c r="M213" s="59"/>
      <c r="N213" s="6"/>
      <c r="P213" s="4"/>
    </row>
    <row r="214" spans="2:16" ht="18" customHeight="1" x14ac:dyDescent="0.25">
      <c r="B214" s="6"/>
      <c r="C214" s="7"/>
      <c r="D214" s="7"/>
      <c r="E214" s="9"/>
      <c r="F214" s="105"/>
      <c r="G214" s="7"/>
      <c r="H214" s="7"/>
      <c r="I214" s="7"/>
      <c r="J214" s="5" t="str">
        <f>IFERROR((Tabel1[[#This Row],[Contracturen per week]]-Tabel1[[#This Row],[Contracturen per week min verlofuren per week]])/Tabel1[[#This Row],[Normuren per week]]," ")</f>
        <v xml:space="preserve"> </v>
      </c>
      <c r="K214" s="59"/>
      <c r="L214" s="59"/>
      <c r="M214" s="59"/>
      <c r="N214" s="6"/>
      <c r="P214" s="4"/>
    </row>
    <row r="215" spans="2:16" ht="18" customHeight="1" x14ac:dyDescent="0.25">
      <c r="B215" s="6"/>
      <c r="C215" s="7"/>
      <c r="D215" s="7"/>
      <c r="E215" s="9"/>
      <c r="F215" s="105"/>
      <c r="G215" s="7"/>
      <c r="H215" s="7"/>
      <c r="I215" s="7"/>
      <c r="J215" s="5" t="str">
        <f>IFERROR((Tabel1[[#This Row],[Contracturen per week]]-Tabel1[[#This Row],[Contracturen per week min verlofuren per week]])/Tabel1[[#This Row],[Normuren per week]]," ")</f>
        <v xml:space="preserve"> </v>
      </c>
      <c r="K215" s="59"/>
      <c r="L215" s="59"/>
      <c r="M215" s="59"/>
      <c r="N215" s="6"/>
      <c r="P215" s="4"/>
    </row>
    <row r="216" spans="2:16" ht="18" customHeight="1" x14ac:dyDescent="0.25">
      <c r="B216" s="6"/>
      <c r="C216" s="7"/>
      <c r="D216" s="7"/>
      <c r="E216" s="9"/>
      <c r="F216" s="105"/>
      <c r="G216" s="7"/>
      <c r="H216" s="7"/>
      <c r="I216" s="7"/>
      <c r="J216" s="5" t="str">
        <f>IFERROR((Tabel1[[#This Row],[Contracturen per week]]-Tabel1[[#This Row],[Contracturen per week min verlofuren per week]])/Tabel1[[#This Row],[Normuren per week]]," ")</f>
        <v xml:space="preserve"> </v>
      </c>
      <c r="K216" s="59"/>
      <c r="L216" s="59"/>
      <c r="M216" s="59"/>
      <c r="N216" s="6"/>
      <c r="P216" s="4"/>
    </row>
    <row r="217" spans="2:16" ht="18" customHeight="1" x14ac:dyDescent="0.25">
      <c r="B217" s="6"/>
      <c r="C217" s="7"/>
      <c r="D217" s="7"/>
      <c r="E217" s="9"/>
      <c r="F217" s="105"/>
      <c r="G217" s="7"/>
      <c r="H217" s="7"/>
      <c r="I217" s="7"/>
      <c r="J217" s="5" t="str">
        <f>IFERROR((Tabel1[[#This Row],[Contracturen per week]]-Tabel1[[#This Row],[Contracturen per week min verlofuren per week]])/Tabel1[[#This Row],[Normuren per week]]," ")</f>
        <v xml:space="preserve"> </v>
      </c>
      <c r="K217" s="59"/>
      <c r="L217" s="59"/>
      <c r="M217" s="59"/>
      <c r="N217" s="6"/>
      <c r="P217" s="4"/>
    </row>
    <row r="218" spans="2:16" ht="18" customHeight="1" x14ac:dyDescent="0.25">
      <c r="B218" s="6"/>
      <c r="C218" s="7"/>
      <c r="D218" s="7"/>
      <c r="E218" s="9"/>
      <c r="F218" s="105"/>
      <c r="G218" s="7"/>
      <c r="H218" s="7"/>
      <c r="I218" s="7"/>
      <c r="J218" s="5" t="str">
        <f>IFERROR((Tabel1[[#This Row],[Contracturen per week]]-Tabel1[[#This Row],[Contracturen per week min verlofuren per week]])/Tabel1[[#This Row],[Normuren per week]]," ")</f>
        <v xml:space="preserve"> </v>
      </c>
      <c r="K218" s="59"/>
      <c r="L218" s="59"/>
      <c r="M218" s="59"/>
      <c r="N218" s="6"/>
      <c r="P218" s="4"/>
    </row>
    <row r="219" spans="2:16" ht="18" customHeight="1" x14ac:dyDescent="0.25">
      <c r="B219" s="6"/>
      <c r="C219" s="7"/>
      <c r="D219" s="7"/>
      <c r="E219" s="9"/>
      <c r="F219" s="105"/>
      <c r="G219" s="7"/>
      <c r="H219" s="7"/>
      <c r="I219" s="7"/>
      <c r="J219" s="5" t="str">
        <f>IFERROR((Tabel1[[#This Row],[Contracturen per week]]-Tabel1[[#This Row],[Contracturen per week min verlofuren per week]])/Tabel1[[#This Row],[Normuren per week]]," ")</f>
        <v xml:space="preserve"> </v>
      </c>
      <c r="K219" s="59"/>
      <c r="L219" s="59"/>
      <c r="M219" s="59"/>
      <c r="N219" s="6"/>
      <c r="P219" s="4"/>
    </row>
    <row r="220" spans="2:16" ht="18" customHeight="1" x14ac:dyDescent="0.25">
      <c r="B220" s="6"/>
      <c r="C220" s="7"/>
      <c r="D220" s="7"/>
      <c r="E220" s="9"/>
      <c r="F220" s="105"/>
      <c r="G220" s="7"/>
      <c r="H220" s="7"/>
      <c r="I220" s="7"/>
      <c r="J220" s="5" t="str">
        <f>IFERROR((Tabel1[[#This Row],[Contracturen per week]]-Tabel1[[#This Row],[Contracturen per week min verlofuren per week]])/Tabel1[[#This Row],[Normuren per week]]," ")</f>
        <v xml:space="preserve"> </v>
      </c>
      <c r="K220" s="59"/>
      <c r="L220" s="59"/>
      <c r="M220" s="59"/>
      <c r="N220" s="6"/>
      <c r="P220" s="4"/>
    </row>
    <row r="221" spans="2:16" ht="18" customHeight="1" x14ac:dyDescent="0.25">
      <c r="B221" s="6"/>
      <c r="C221" s="7"/>
      <c r="D221" s="7"/>
      <c r="E221" s="9"/>
      <c r="F221" s="105"/>
      <c r="G221" s="7"/>
      <c r="H221" s="7"/>
      <c r="I221" s="7"/>
      <c r="J221" s="5" t="str">
        <f>IFERROR((Tabel1[[#This Row],[Contracturen per week]]-Tabel1[[#This Row],[Contracturen per week min verlofuren per week]])/Tabel1[[#This Row],[Normuren per week]]," ")</f>
        <v xml:space="preserve"> </v>
      </c>
      <c r="K221" s="59"/>
      <c r="L221" s="59"/>
      <c r="M221" s="59"/>
      <c r="N221" s="6"/>
      <c r="P221" s="4"/>
    </row>
    <row r="222" spans="2:16" ht="18" customHeight="1" x14ac:dyDescent="0.25">
      <c r="B222" s="6"/>
      <c r="C222" s="7"/>
      <c r="D222" s="7"/>
      <c r="E222" s="9"/>
      <c r="F222" s="105"/>
      <c r="G222" s="7"/>
      <c r="H222" s="7"/>
      <c r="I222" s="7"/>
      <c r="J222" s="5" t="str">
        <f>IFERROR((Tabel1[[#This Row],[Contracturen per week]]-Tabel1[[#This Row],[Contracturen per week min verlofuren per week]])/Tabel1[[#This Row],[Normuren per week]]," ")</f>
        <v xml:space="preserve"> </v>
      </c>
      <c r="K222" s="59"/>
      <c r="L222" s="59"/>
      <c r="M222" s="59"/>
      <c r="N222" s="6"/>
      <c r="P222" s="4"/>
    </row>
    <row r="223" spans="2:16" ht="18" customHeight="1" x14ac:dyDescent="0.25">
      <c r="B223" s="6"/>
      <c r="C223" s="7"/>
      <c r="D223" s="7"/>
      <c r="E223" s="9"/>
      <c r="F223" s="105"/>
      <c r="G223" s="7"/>
      <c r="H223" s="7"/>
      <c r="I223" s="7"/>
      <c r="J223" s="5" t="str">
        <f>IFERROR((Tabel1[[#This Row],[Contracturen per week]]-Tabel1[[#This Row],[Contracturen per week min verlofuren per week]])/Tabel1[[#This Row],[Normuren per week]]," ")</f>
        <v xml:space="preserve"> </v>
      </c>
      <c r="K223" s="59"/>
      <c r="L223" s="59"/>
      <c r="M223" s="59"/>
      <c r="N223" s="6"/>
      <c r="P223" s="4"/>
    </row>
    <row r="224" spans="2:16" ht="18" customHeight="1" x14ac:dyDescent="0.25">
      <c r="B224" s="6"/>
      <c r="C224" s="7"/>
      <c r="D224" s="7"/>
      <c r="E224" s="9"/>
      <c r="F224" s="105"/>
      <c r="G224" s="7"/>
      <c r="H224" s="7"/>
      <c r="I224" s="7"/>
      <c r="J224" s="5" t="str">
        <f>IFERROR((Tabel1[[#This Row],[Contracturen per week]]-Tabel1[[#This Row],[Contracturen per week min verlofuren per week]])/Tabel1[[#This Row],[Normuren per week]]," ")</f>
        <v xml:space="preserve"> </v>
      </c>
      <c r="K224" s="59"/>
      <c r="L224" s="59"/>
      <c r="M224" s="59"/>
      <c r="N224" s="6"/>
      <c r="P224" s="4"/>
    </row>
    <row r="225" spans="2:16" ht="18" customHeight="1" x14ac:dyDescent="0.25">
      <c r="B225" s="6"/>
      <c r="C225" s="7"/>
      <c r="D225" s="7"/>
      <c r="E225" s="9"/>
      <c r="F225" s="105"/>
      <c r="G225" s="7"/>
      <c r="H225" s="7"/>
      <c r="I225" s="7"/>
      <c r="J225" s="5" t="str">
        <f>IFERROR((Tabel1[[#This Row],[Contracturen per week]]-Tabel1[[#This Row],[Contracturen per week min verlofuren per week]])/Tabel1[[#This Row],[Normuren per week]]," ")</f>
        <v xml:space="preserve"> </v>
      </c>
      <c r="K225" s="59"/>
      <c r="L225" s="59"/>
      <c r="M225" s="59"/>
      <c r="N225" s="6"/>
      <c r="P225" s="4"/>
    </row>
    <row r="226" spans="2:16" ht="18" customHeight="1" x14ac:dyDescent="0.25">
      <c r="B226" s="6"/>
      <c r="C226" s="7"/>
      <c r="D226" s="7"/>
      <c r="E226" s="9"/>
      <c r="F226" s="105"/>
      <c r="G226" s="7"/>
      <c r="H226" s="7"/>
      <c r="I226" s="7"/>
      <c r="J226" s="5" t="str">
        <f>IFERROR((Tabel1[[#This Row],[Contracturen per week]]-Tabel1[[#This Row],[Contracturen per week min verlofuren per week]])/Tabel1[[#This Row],[Normuren per week]]," ")</f>
        <v xml:space="preserve"> </v>
      </c>
      <c r="K226" s="59"/>
      <c r="L226" s="59"/>
      <c r="M226" s="59"/>
      <c r="N226" s="6"/>
      <c r="P226" s="4"/>
    </row>
    <row r="227" spans="2:16" ht="18" customHeight="1" x14ac:dyDescent="0.25">
      <c r="B227" s="6"/>
      <c r="C227" s="7"/>
      <c r="D227" s="7"/>
      <c r="E227" s="9"/>
      <c r="F227" s="105"/>
      <c r="G227" s="7"/>
      <c r="H227" s="7"/>
      <c r="I227" s="7"/>
      <c r="J227" s="5" t="str">
        <f>IFERROR((Tabel1[[#This Row],[Contracturen per week]]-Tabel1[[#This Row],[Contracturen per week min verlofuren per week]])/Tabel1[[#This Row],[Normuren per week]]," ")</f>
        <v xml:space="preserve"> </v>
      </c>
      <c r="K227" s="59"/>
      <c r="L227" s="59"/>
      <c r="M227" s="59"/>
      <c r="N227" s="6"/>
      <c r="P227" s="4"/>
    </row>
    <row r="228" spans="2:16" ht="18" customHeight="1" x14ac:dyDescent="0.25">
      <c r="B228" s="6"/>
      <c r="C228" s="7"/>
      <c r="D228" s="7"/>
      <c r="E228" s="9"/>
      <c r="F228" s="105"/>
      <c r="G228" s="7"/>
      <c r="H228" s="7"/>
      <c r="I228" s="7"/>
      <c r="J228" s="5" t="str">
        <f>IFERROR((Tabel1[[#This Row],[Contracturen per week]]-Tabel1[[#This Row],[Contracturen per week min verlofuren per week]])/Tabel1[[#This Row],[Normuren per week]]," ")</f>
        <v xml:space="preserve"> </v>
      </c>
      <c r="K228" s="59"/>
      <c r="L228" s="59"/>
      <c r="M228" s="59"/>
      <c r="N228" s="6"/>
      <c r="P228" s="4"/>
    </row>
    <row r="229" spans="2:16" ht="18" customHeight="1" x14ac:dyDescent="0.25">
      <c r="B229" s="6"/>
      <c r="C229" s="7"/>
      <c r="D229" s="7"/>
      <c r="E229" s="9"/>
      <c r="F229" s="105"/>
      <c r="G229" s="7"/>
      <c r="H229" s="7"/>
      <c r="I229" s="7"/>
      <c r="J229" s="5" t="str">
        <f>IFERROR((Tabel1[[#This Row],[Contracturen per week]]-Tabel1[[#This Row],[Contracturen per week min verlofuren per week]])/Tabel1[[#This Row],[Normuren per week]]," ")</f>
        <v xml:space="preserve"> </v>
      </c>
      <c r="K229" s="59"/>
      <c r="L229" s="59"/>
      <c r="M229" s="59"/>
      <c r="N229" s="6"/>
      <c r="P229" s="4"/>
    </row>
    <row r="230" spans="2:16" ht="18" customHeight="1" x14ac:dyDescent="0.25">
      <c r="B230" s="6"/>
      <c r="C230" s="7"/>
      <c r="D230" s="7"/>
      <c r="E230" s="9"/>
      <c r="F230" s="105"/>
      <c r="G230" s="7"/>
      <c r="H230" s="7"/>
      <c r="I230" s="7"/>
      <c r="J230" s="5" t="str">
        <f>IFERROR((Tabel1[[#This Row],[Contracturen per week]]-Tabel1[[#This Row],[Contracturen per week min verlofuren per week]])/Tabel1[[#This Row],[Normuren per week]]," ")</f>
        <v xml:space="preserve"> </v>
      </c>
      <c r="K230" s="59"/>
      <c r="L230" s="59"/>
      <c r="M230" s="59"/>
      <c r="N230" s="6"/>
      <c r="P230" s="4"/>
    </row>
    <row r="231" spans="2:16" ht="18" customHeight="1" x14ac:dyDescent="0.25">
      <c r="B231" s="6"/>
      <c r="C231" s="7"/>
      <c r="D231" s="7"/>
      <c r="E231" s="9"/>
      <c r="F231" s="105"/>
      <c r="G231" s="7"/>
      <c r="H231" s="7"/>
      <c r="I231" s="7"/>
      <c r="J231" s="5" t="str">
        <f>IFERROR((Tabel1[[#This Row],[Contracturen per week]]-Tabel1[[#This Row],[Contracturen per week min verlofuren per week]])/Tabel1[[#This Row],[Normuren per week]]," ")</f>
        <v xml:space="preserve"> </v>
      </c>
      <c r="K231" s="59"/>
      <c r="L231" s="59"/>
      <c r="M231" s="59"/>
      <c r="N231" s="6"/>
      <c r="P231" s="4"/>
    </row>
    <row r="232" spans="2:16" ht="18" customHeight="1" x14ac:dyDescent="0.25">
      <c r="B232" s="6"/>
      <c r="C232" s="7"/>
      <c r="D232" s="7"/>
      <c r="E232" s="9"/>
      <c r="F232" s="105"/>
      <c r="G232" s="7"/>
      <c r="H232" s="7"/>
      <c r="I232" s="7"/>
      <c r="J232" s="5" t="str">
        <f>IFERROR((Tabel1[[#This Row],[Contracturen per week]]-Tabel1[[#This Row],[Contracturen per week min verlofuren per week]])/Tabel1[[#This Row],[Normuren per week]]," ")</f>
        <v xml:space="preserve"> </v>
      </c>
      <c r="K232" s="59"/>
      <c r="L232" s="59"/>
      <c r="M232" s="59"/>
      <c r="N232" s="6"/>
      <c r="P232" s="4"/>
    </row>
    <row r="233" spans="2:16" ht="18" customHeight="1" x14ac:dyDescent="0.25">
      <c r="B233" s="6"/>
      <c r="C233" s="7"/>
      <c r="D233" s="7"/>
      <c r="E233" s="9"/>
      <c r="F233" s="105"/>
      <c r="G233" s="7"/>
      <c r="H233" s="7"/>
      <c r="I233" s="7"/>
      <c r="J233" s="5" t="str">
        <f>IFERROR((Tabel1[[#This Row],[Contracturen per week]]-Tabel1[[#This Row],[Contracturen per week min verlofuren per week]])/Tabel1[[#This Row],[Normuren per week]]," ")</f>
        <v xml:space="preserve"> </v>
      </c>
      <c r="K233" s="59"/>
      <c r="L233" s="59"/>
      <c r="M233" s="59"/>
      <c r="N233" s="6"/>
      <c r="P233" s="4"/>
    </row>
    <row r="234" spans="2:16" ht="18" customHeight="1" x14ac:dyDescent="0.25">
      <c r="B234" s="6"/>
      <c r="C234" s="7"/>
      <c r="D234" s="7"/>
      <c r="E234" s="9"/>
      <c r="F234" s="105"/>
      <c r="G234" s="7"/>
      <c r="H234" s="7"/>
      <c r="I234" s="7"/>
      <c r="J234" s="5" t="str">
        <f>IFERROR((Tabel1[[#This Row],[Contracturen per week]]-Tabel1[[#This Row],[Contracturen per week min verlofuren per week]])/Tabel1[[#This Row],[Normuren per week]]," ")</f>
        <v xml:space="preserve"> </v>
      </c>
      <c r="K234" s="59"/>
      <c r="L234" s="59"/>
      <c r="M234" s="59"/>
      <c r="N234" s="6"/>
      <c r="P234" s="4"/>
    </row>
    <row r="235" spans="2:16" ht="18" customHeight="1" x14ac:dyDescent="0.25">
      <c r="B235" s="6"/>
      <c r="C235" s="7"/>
      <c r="D235" s="7"/>
      <c r="E235" s="9"/>
      <c r="F235" s="105"/>
      <c r="G235" s="7"/>
      <c r="H235" s="7"/>
      <c r="I235" s="7"/>
      <c r="J235" s="5" t="str">
        <f>IFERROR((Tabel1[[#This Row],[Contracturen per week]]-Tabel1[[#This Row],[Contracturen per week min verlofuren per week]])/Tabel1[[#This Row],[Normuren per week]]," ")</f>
        <v xml:space="preserve"> </v>
      </c>
      <c r="K235" s="59"/>
      <c r="L235" s="59"/>
      <c r="M235" s="59"/>
      <c r="N235" s="6"/>
      <c r="P235" s="4"/>
    </row>
    <row r="236" spans="2:16" ht="18" customHeight="1" x14ac:dyDescent="0.25">
      <c r="B236" s="6"/>
      <c r="C236" s="7"/>
      <c r="D236" s="7"/>
      <c r="E236" s="9"/>
      <c r="F236" s="105"/>
      <c r="G236" s="7"/>
      <c r="H236" s="7"/>
      <c r="I236" s="7"/>
      <c r="J236" s="5" t="str">
        <f>IFERROR((Tabel1[[#This Row],[Contracturen per week]]-Tabel1[[#This Row],[Contracturen per week min verlofuren per week]])/Tabel1[[#This Row],[Normuren per week]]," ")</f>
        <v xml:space="preserve"> </v>
      </c>
      <c r="K236" s="59"/>
      <c r="L236" s="59"/>
      <c r="M236" s="59"/>
      <c r="N236" s="6"/>
      <c r="P236" s="4"/>
    </row>
    <row r="237" spans="2:16" ht="18" customHeight="1" x14ac:dyDescent="0.25">
      <c r="B237" s="6"/>
      <c r="C237" s="7"/>
      <c r="D237" s="7"/>
      <c r="E237" s="9"/>
      <c r="F237" s="105"/>
      <c r="G237" s="7"/>
      <c r="H237" s="7"/>
      <c r="I237" s="7"/>
      <c r="J237" s="5" t="str">
        <f>IFERROR((Tabel1[[#This Row],[Contracturen per week]]-Tabel1[[#This Row],[Contracturen per week min verlofuren per week]])/Tabel1[[#This Row],[Normuren per week]]," ")</f>
        <v xml:space="preserve"> </v>
      </c>
      <c r="K237" s="59"/>
      <c r="L237" s="59"/>
      <c r="M237" s="59"/>
      <c r="N237" s="6"/>
      <c r="P237" s="4"/>
    </row>
    <row r="238" spans="2:16" ht="18" customHeight="1" x14ac:dyDescent="0.25">
      <c r="B238" s="6"/>
      <c r="C238" s="7"/>
      <c r="D238" s="7"/>
      <c r="E238" s="9"/>
      <c r="F238" s="105"/>
      <c r="G238" s="7"/>
      <c r="H238" s="7"/>
      <c r="I238" s="7"/>
      <c r="J238" s="5" t="str">
        <f>IFERROR((Tabel1[[#This Row],[Contracturen per week]]-Tabel1[[#This Row],[Contracturen per week min verlofuren per week]])/Tabel1[[#This Row],[Normuren per week]]," ")</f>
        <v xml:space="preserve"> </v>
      </c>
      <c r="K238" s="59"/>
      <c r="L238" s="59"/>
      <c r="M238" s="59"/>
      <c r="N238" s="6"/>
      <c r="P238" s="4"/>
    </row>
    <row r="239" spans="2:16" ht="18" customHeight="1" x14ac:dyDescent="0.25">
      <c r="B239" s="6"/>
      <c r="C239" s="7"/>
      <c r="D239" s="7"/>
      <c r="E239" s="9"/>
      <c r="F239" s="105"/>
      <c r="G239" s="7"/>
      <c r="H239" s="7"/>
      <c r="I239" s="7"/>
      <c r="J239" s="5" t="str">
        <f>IFERROR((Tabel1[[#This Row],[Contracturen per week]]-Tabel1[[#This Row],[Contracturen per week min verlofuren per week]])/Tabel1[[#This Row],[Normuren per week]]," ")</f>
        <v xml:space="preserve"> </v>
      </c>
      <c r="K239" s="59"/>
      <c r="L239" s="59"/>
      <c r="M239" s="59"/>
      <c r="N239" s="6"/>
      <c r="P239" s="4"/>
    </row>
    <row r="240" spans="2:16" ht="18" customHeight="1" x14ac:dyDescent="0.25">
      <c r="B240" s="6"/>
      <c r="C240" s="7"/>
      <c r="D240" s="7"/>
      <c r="E240" s="9"/>
      <c r="F240" s="105"/>
      <c r="G240" s="7"/>
      <c r="H240" s="7"/>
      <c r="I240" s="7"/>
      <c r="J240" s="5" t="str">
        <f>IFERROR((Tabel1[[#This Row],[Contracturen per week]]-Tabel1[[#This Row],[Contracturen per week min verlofuren per week]])/Tabel1[[#This Row],[Normuren per week]]," ")</f>
        <v xml:space="preserve"> </v>
      </c>
      <c r="K240" s="59"/>
      <c r="L240" s="59"/>
      <c r="M240" s="59"/>
      <c r="N240" s="6"/>
      <c r="P240" s="4"/>
    </row>
    <row r="241" spans="2:16" ht="18" customHeight="1" x14ac:dyDescent="0.25">
      <c r="B241" s="6"/>
      <c r="C241" s="7"/>
      <c r="D241" s="7"/>
      <c r="E241" s="9"/>
      <c r="F241" s="105"/>
      <c r="G241" s="7"/>
      <c r="H241" s="7"/>
      <c r="I241" s="7"/>
      <c r="J241" s="5" t="str">
        <f>IFERROR((Tabel1[[#This Row],[Contracturen per week]]-Tabel1[[#This Row],[Contracturen per week min verlofuren per week]])/Tabel1[[#This Row],[Normuren per week]]," ")</f>
        <v xml:space="preserve"> </v>
      </c>
      <c r="K241" s="59"/>
      <c r="L241" s="59"/>
      <c r="M241" s="59"/>
      <c r="N241" s="6"/>
      <c r="P241" s="4"/>
    </row>
    <row r="242" spans="2:16" ht="18" customHeight="1" x14ac:dyDescent="0.25">
      <c r="B242" s="6"/>
      <c r="C242" s="7"/>
      <c r="D242" s="7"/>
      <c r="E242" s="9"/>
      <c r="F242" s="105"/>
      <c r="G242" s="7"/>
      <c r="H242" s="7"/>
      <c r="I242" s="7"/>
      <c r="J242" s="5" t="str">
        <f>IFERROR((Tabel1[[#This Row],[Contracturen per week]]-Tabel1[[#This Row],[Contracturen per week min verlofuren per week]])/Tabel1[[#This Row],[Normuren per week]]," ")</f>
        <v xml:space="preserve"> </v>
      </c>
      <c r="K242" s="59"/>
      <c r="L242" s="59"/>
      <c r="M242" s="59"/>
      <c r="N242" s="6"/>
      <c r="P242" s="4"/>
    </row>
    <row r="243" spans="2:16" ht="18" customHeight="1" x14ac:dyDescent="0.25">
      <c r="B243" s="6"/>
      <c r="C243" s="7"/>
      <c r="D243" s="7"/>
      <c r="E243" s="9"/>
      <c r="F243" s="105"/>
      <c r="G243" s="7"/>
      <c r="H243" s="7"/>
      <c r="I243" s="7"/>
      <c r="J243" s="5" t="str">
        <f>IFERROR((Tabel1[[#This Row],[Contracturen per week]]-Tabel1[[#This Row],[Contracturen per week min verlofuren per week]])/Tabel1[[#This Row],[Normuren per week]]," ")</f>
        <v xml:space="preserve"> </v>
      </c>
      <c r="K243" s="59"/>
      <c r="L243" s="59"/>
      <c r="M243" s="59"/>
      <c r="N243" s="6"/>
      <c r="P243" s="4"/>
    </row>
    <row r="244" spans="2:16" ht="18" customHeight="1" x14ac:dyDescent="0.25">
      <c r="B244" s="6"/>
      <c r="C244" s="7"/>
      <c r="D244" s="7"/>
      <c r="E244" s="9"/>
      <c r="F244" s="105"/>
      <c r="G244" s="7"/>
      <c r="H244" s="7"/>
      <c r="I244" s="7"/>
      <c r="J244" s="5" t="str">
        <f>IFERROR((Tabel1[[#This Row],[Contracturen per week]]-Tabel1[[#This Row],[Contracturen per week min verlofuren per week]])/Tabel1[[#This Row],[Normuren per week]]," ")</f>
        <v xml:space="preserve"> </v>
      </c>
      <c r="K244" s="59"/>
      <c r="L244" s="59"/>
      <c r="M244" s="59"/>
      <c r="N244" s="6"/>
      <c r="P244" s="4"/>
    </row>
    <row r="245" spans="2:16" ht="18" customHeight="1" x14ac:dyDescent="0.25">
      <c r="B245" s="6"/>
      <c r="C245" s="7"/>
      <c r="D245" s="7"/>
      <c r="E245" s="9"/>
      <c r="F245" s="105"/>
      <c r="G245" s="7"/>
      <c r="H245" s="7"/>
      <c r="I245" s="7"/>
      <c r="J245" s="5" t="str">
        <f>IFERROR((Tabel1[[#This Row],[Contracturen per week]]-Tabel1[[#This Row],[Contracturen per week min verlofuren per week]])/Tabel1[[#This Row],[Normuren per week]]," ")</f>
        <v xml:space="preserve"> </v>
      </c>
      <c r="K245" s="59"/>
      <c r="L245" s="59"/>
      <c r="M245" s="59"/>
      <c r="N245" s="6"/>
      <c r="P245" s="4"/>
    </row>
    <row r="246" spans="2:16" ht="18" customHeight="1" x14ac:dyDescent="0.25">
      <c r="B246" s="6"/>
      <c r="C246" s="7"/>
      <c r="D246" s="7"/>
      <c r="E246" s="9"/>
      <c r="F246" s="105"/>
      <c r="G246" s="7"/>
      <c r="H246" s="7"/>
      <c r="I246" s="7"/>
      <c r="J246" s="5" t="str">
        <f>IFERROR((Tabel1[[#This Row],[Contracturen per week]]-Tabel1[[#This Row],[Contracturen per week min verlofuren per week]])/Tabel1[[#This Row],[Normuren per week]]," ")</f>
        <v xml:space="preserve"> </v>
      </c>
      <c r="K246" s="59"/>
      <c r="L246" s="59"/>
      <c r="M246" s="59"/>
      <c r="N246" s="6"/>
      <c r="P246" s="4"/>
    </row>
    <row r="247" spans="2:16" ht="18" customHeight="1" x14ac:dyDescent="0.25">
      <c r="B247" s="6"/>
      <c r="C247" s="7"/>
      <c r="D247" s="7"/>
      <c r="E247" s="9"/>
      <c r="F247" s="105"/>
      <c r="G247" s="7"/>
      <c r="H247" s="7"/>
      <c r="I247" s="7"/>
      <c r="J247" s="5" t="str">
        <f>IFERROR((Tabel1[[#This Row],[Contracturen per week]]-Tabel1[[#This Row],[Contracturen per week min verlofuren per week]])/Tabel1[[#This Row],[Normuren per week]]," ")</f>
        <v xml:space="preserve"> </v>
      </c>
      <c r="K247" s="59"/>
      <c r="L247" s="59"/>
      <c r="M247" s="59"/>
      <c r="N247" s="6"/>
      <c r="P247" s="4"/>
    </row>
    <row r="248" spans="2:16" ht="18" customHeight="1" x14ac:dyDescent="0.25">
      <c r="B248" s="6"/>
      <c r="C248" s="7"/>
      <c r="D248" s="7"/>
      <c r="E248" s="9"/>
      <c r="F248" s="105"/>
      <c r="G248" s="7"/>
      <c r="H248" s="7"/>
      <c r="I248" s="7"/>
      <c r="J248" s="5" t="str">
        <f>IFERROR((Tabel1[[#This Row],[Contracturen per week]]-Tabel1[[#This Row],[Contracturen per week min verlofuren per week]])/Tabel1[[#This Row],[Normuren per week]]," ")</f>
        <v xml:space="preserve"> </v>
      </c>
      <c r="K248" s="59"/>
      <c r="L248" s="59"/>
      <c r="M248" s="59"/>
      <c r="N248" s="6"/>
      <c r="P248" s="4"/>
    </row>
    <row r="249" spans="2:16" ht="18" customHeight="1" x14ac:dyDescent="0.25">
      <c r="B249" s="6"/>
      <c r="C249" s="7"/>
      <c r="D249" s="7"/>
      <c r="E249" s="9"/>
      <c r="F249" s="105"/>
      <c r="G249" s="7"/>
      <c r="H249" s="7"/>
      <c r="I249" s="7"/>
      <c r="J249" s="5" t="str">
        <f>IFERROR((Tabel1[[#This Row],[Contracturen per week]]-Tabel1[[#This Row],[Contracturen per week min verlofuren per week]])/Tabel1[[#This Row],[Normuren per week]]," ")</f>
        <v xml:space="preserve"> </v>
      </c>
      <c r="K249" s="59"/>
      <c r="L249" s="59"/>
      <c r="M249" s="59"/>
      <c r="N249" s="6"/>
      <c r="P249" s="4"/>
    </row>
    <row r="250" spans="2:16" ht="18" customHeight="1" x14ac:dyDescent="0.25">
      <c r="B250" s="6"/>
      <c r="C250" s="7"/>
      <c r="D250" s="7"/>
      <c r="E250" s="9"/>
      <c r="F250" s="105"/>
      <c r="G250" s="7"/>
      <c r="H250" s="7"/>
      <c r="I250" s="7"/>
      <c r="J250" s="5" t="str">
        <f>IFERROR((Tabel1[[#This Row],[Contracturen per week]]-Tabel1[[#This Row],[Contracturen per week min verlofuren per week]])/Tabel1[[#This Row],[Normuren per week]]," ")</f>
        <v xml:space="preserve"> </v>
      </c>
      <c r="K250" s="59"/>
      <c r="L250" s="59"/>
      <c r="M250" s="59"/>
      <c r="N250" s="6"/>
      <c r="P250" s="4"/>
    </row>
    <row r="251" spans="2:16" ht="18" customHeight="1" x14ac:dyDescent="0.25">
      <c r="B251" s="6"/>
      <c r="C251" s="7"/>
      <c r="D251" s="7"/>
      <c r="E251" s="9"/>
      <c r="F251" s="105"/>
      <c r="G251" s="7"/>
      <c r="H251" s="7"/>
      <c r="I251" s="7"/>
      <c r="J251" s="5" t="str">
        <f>IFERROR((Tabel1[[#This Row],[Contracturen per week]]-Tabel1[[#This Row],[Contracturen per week min verlofuren per week]])/Tabel1[[#This Row],[Normuren per week]]," ")</f>
        <v xml:space="preserve"> </v>
      </c>
      <c r="K251" s="59"/>
      <c r="L251" s="59"/>
      <c r="M251" s="59"/>
      <c r="N251" s="6"/>
      <c r="P251" s="4"/>
    </row>
    <row r="252" spans="2:16" ht="18" customHeight="1" x14ac:dyDescent="0.25">
      <c r="B252" s="6"/>
      <c r="C252" s="7"/>
      <c r="D252" s="7"/>
      <c r="E252" s="9"/>
      <c r="F252" s="105"/>
      <c r="G252" s="7"/>
      <c r="H252" s="7"/>
      <c r="I252" s="7"/>
      <c r="J252" s="5" t="str">
        <f>IFERROR((Tabel1[[#This Row],[Contracturen per week]]-Tabel1[[#This Row],[Contracturen per week min verlofuren per week]])/Tabel1[[#This Row],[Normuren per week]]," ")</f>
        <v xml:space="preserve"> </v>
      </c>
      <c r="K252" s="59"/>
      <c r="L252" s="59"/>
      <c r="M252" s="59"/>
      <c r="N252" s="6"/>
      <c r="P252" s="4"/>
    </row>
    <row r="253" spans="2:16" ht="18" customHeight="1" x14ac:dyDescent="0.25">
      <c r="B253" s="6"/>
      <c r="C253" s="7"/>
      <c r="D253" s="7"/>
      <c r="E253" s="9"/>
      <c r="F253" s="105"/>
      <c r="G253" s="7"/>
      <c r="H253" s="7"/>
      <c r="I253" s="7"/>
      <c r="J253" s="5" t="str">
        <f>IFERROR((Tabel1[[#This Row],[Contracturen per week]]-Tabel1[[#This Row],[Contracturen per week min verlofuren per week]])/Tabel1[[#This Row],[Normuren per week]]," ")</f>
        <v xml:space="preserve"> </v>
      </c>
      <c r="K253" s="59"/>
      <c r="L253" s="59"/>
      <c r="M253" s="59"/>
      <c r="N253" s="6"/>
      <c r="P253" s="4"/>
    </row>
    <row r="254" spans="2:16" ht="18" customHeight="1" x14ac:dyDescent="0.25">
      <c r="B254" s="6"/>
      <c r="C254" s="7"/>
      <c r="D254" s="7"/>
      <c r="E254" s="9"/>
      <c r="F254" s="105"/>
      <c r="G254" s="7"/>
      <c r="H254" s="7"/>
      <c r="I254" s="7"/>
      <c r="J254" s="5" t="str">
        <f>IFERROR((Tabel1[[#This Row],[Contracturen per week]]-Tabel1[[#This Row],[Contracturen per week min verlofuren per week]])/Tabel1[[#This Row],[Normuren per week]]," ")</f>
        <v xml:space="preserve"> </v>
      </c>
      <c r="K254" s="59"/>
      <c r="L254" s="59"/>
      <c r="M254" s="59"/>
      <c r="N254" s="6"/>
      <c r="P254" s="4"/>
    </row>
    <row r="255" spans="2:16" ht="18" customHeight="1" x14ac:dyDescent="0.25">
      <c r="B255" s="6"/>
      <c r="C255" s="7"/>
      <c r="D255" s="7"/>
      <c r="E255" s="9"/>
      <c r="F255" s="105"/>
      <c r="G255" s="7"/>
      <c r="H255" s="7"/>
      <c r="I255" s="7"/>
      <c r="J255" s="5" t="str">
        <f>IFERROR((Tabel1[[#This Row],[Contracturen per week]]-Tabel1[[#This Row],[Contracturen per week min verlofuren per week]])/Tabel1[[#This Row],[Normuren per week]]," ")</f>
        <v xml:space="preserve"> </v>
      </c>
      <c r="K255" s="59"/>
      <c r="L255" s="59"/>
      <c r="M255" s="59"/>
      <c r="N255" s="6"/>
      <c r="P255" s="4"/>
    </row>
    <row r="256" spans="2:16" ht="18" customHeight="1" x14ac:dyDescent="0.25">
      <c r="B256" s="6"/>
      <c r="C256" s="7"/>
      <c r="D256" s="7"/>
      <c r="E256" s="9"/>
      <c r="F256" s="105"/>
      <c r="G256" s="7"/>
      <c r="H256" s="7"/>
      <c r="I256" s="7"/>
      <c r="J256" s="5" t="str">
        <f>IFERROR((Tabel1[[#This Row],[Contracturen per week]]-Tabel1[[#This Row],[Contracturen per week min verlofuren per week]])/Tabel1[[#This Row],[Normuren per week]]," ")</f>
        <v xml:space="preserve"> </v>
      </c>
      <c r="K256" s="59"/>
      <c r="L256" s="59"/>
      <c r="M256" s="59"/>
      <c r="N256" s="6"/>
      <c r="P256" s="4"/>
    </row>
    <row r="257" spans="2:16" ht="18" customHeight="1" x14ac:dyDescent="0.25">
      <c r="B257" s="6"/>
      <c r="C257" s="7"/>
      <c r="D257" s="7"/>
      <c r="E257" s="9"/>
      <c r="F257" s="105"/>
      <c r="G257" s="7"/>
      <c r="H257" s="7"/>
      <c r="I257" s="7"/>
      <c r="J257" s="5" t="str">
        <f>IFERROR((Tabel1[[#This Row],[Contracturen per week]]-Tabel1[[#This Row],[Contracturen per week min verlofuren per week]])/Tabel1[[#This Row],[Normuren per week]]," ")</f>
        <v xml:space="preserve"> </v>
      </c>
      <c r="K257" s="59"/>
      <c r="L257" s="59"/>
      <c r="M257" s="59"/>
      <c r="N257" s="6"/>
      <c r="P257" s="4"/>
    </row>
    <row r="258" spans="2:16" ht="18" customHeight="1" x14ac:dyDescent="0.25">
      <c r="B258" s="6"/>
      <c r="C258" s="7"/>
      <c r="D258" s="7"/>
      <c r="E258" s="9"/>
      <c r="F258" s="105"/>
      <c r="G258" s="7"/>
      <c r="H258" s="7"/>
      <c r="I258" s="7"/>
      <c r="J258" s="5" t="str">
        <f>IFERROR((Tabel1[[#This Row],[Contracturen per week]]-Tabel1[[#This Row],[Contracturen per week min verlofuren per week]])/Tabel1[[#This Row],[Normuren per week]]," ")</f>
        <v xml:space="preserve"> </v>
      </c>
      <c r="K258" s="59"/>
      <c r="L258" s="59"/>
      <c r="M258" s="59"/>
      <c r="N258" s="6"/>
      <c r="P258" s="4"/>
    </row>
    <row r="259" spans="2:16" ht="18" customHeight="1" x14ac:dyDescent="0.25">
      <c r="B259" s="6"/>
      <c r="C259" s="7"/>
      <c r="D259" s="7"/>
      <c r="E259" s="9"/>
      <c r="F259" s="105"/>
      <c r="G259" s="7"/>
      <c r="H259" s="7"/>
      <c r="I259" s="7"/>
      <c r="J259" s="5" t="str">
        <f>IFERROR((Tabel1[[#This Row],[Contracturen per week]]-Tabel1[[#This Row],[Contracturen per week min verlofuren per week]])/Tabel1[[#This Row],[Normuren per week]]," ")</f>
        <v xml:space="preserve"> </v>
      </c>
      <c r="K259" s="59"/>
      <c r="L259" s="59"/>
      <c r="M259" s="59"/>
      <c r="N259" s="6"/>
      <c r="P259" s="4"/>
    </row>
    <row r="260" spans="2:16" ht="18" customHeight="1" x14ac:dyDescent="0.25">
      <c r="B260" s="6"/>
      <c r="C260" s="7"/>
      <c r="D260" s="7"/>
      <c r="E260" s="9"/>
      <c r="F260" s="105"/>
      <c r="G260" s="7"/>
      <c r="H260" s="7"/>
      <c r="I260" s="7"/>
      <c r="J260" s="5" t="str">
        <f>IFERROR((Tabel1[[#This Row],[Contracturen per week]]-Tabel1[[#This Row],[Contracturen per week min verlofuren per week]])/Tabel1[[#This Row],[Normuren per week]]," ")</f>
        <v xml:space="preserve"> </v>
      </c>
      <c r="K260" s="59"/>
      <c r="L260" s="59"/>
      <c r="M260" s="59"/>
      <c r="N260" s="6"/>
      <c r="P260" s="4"/>
    </row>
    <row r="261" spans="2:16" ht="18" customHeight="1" x14ac:dyDescent="0.25">
      <c r="B261" s="6"/>
      <c r="C261" s="7"/>
      <c r="D261" s="7"/>
      <c r="E261" s="9"/>
      <c r="F261" s="105"/>
      <c r="G261" s="7"/>
      <c r="H261" s="7"/>
      <c r="I261" s="7"/>
      <c r="J261" s="5" t="str">
        <f>IFERROR((Tabel1[[#This Row],[Contracturen per week]]-Tabel1[[#This Row],[Contracturen per week min verlofuren per week]])/Tabel1[[#This Row],[Normuren per week]]," ")</f>
        <v xml:space="preserve"> </v>
      </c>
      <c r="K261" s="59"/>
      <c r="L261" s="59"/>
      <c r="M261" s="59"/>
      <c r="N261" s="6"/>
      <c r="P261" s="4"/>
    </row>
    <row r="262" spans="2:16" ht="18" customHeight="1" x14ac:dyDescent="0.25">
      <c r="B262" s="6"/>
      <c r="C262" s="7"/>
      <c r="D262" s="7"/>
      <c r="E262" s="9"/>
      <c r="F262" s="105"/>
      <c r="G262" s="7"/>
      <c r="H262" s="7"/>
      <c r="I262" s="7"/>
      <c r="J262" s="5" t="str">
        <f>IFERROR((Tabel1[[#This Row],[Contracturen per week]]-Tabel1[[#This Row],[Contracturen per week min verlofuren per week]])/Tabel1[[#This Row],[Normuren per week]]," ")</f>
        <v xml:space="preserve"> </v>
      </c>
      <c r="K262" s="59"/>
      <c r="L262" s="59"/>
      <c r="M262" s="59"/>
      <c r="N262" s="6"/>
      <c r="P262" s="4"/>
    </row>
    <row r="263" spans="2:16" ht="18" customHeight="1" x14ac:dyDescent="0.25">
      <c r="B263" s="6"/>
      <c r="C263" s="7"/>
      <c r="D263" s="7"/>
      <c r="E263" s="9"/>
      <c r="F263" s="105"/>
      <c r="G263" s="7"/>
      <c r="H263" s="7"/>
      <c r="I263" s="7"/>
      <c r="J263" s="5" t="str">
        <f>IFERROR((Tabel1[[#This Row],[Contracturen per week]]-Tabel1[[#This Row],[Contracturen per week min verlofuren per week]])/Tabel1[[#This Row],[Normuren per week]]," ")</f>
        <v xml:space="preserve"> </v>
      </c>
      <c r="K263" s="59"/>
      <c r="L263" s="59"/>
      <c r="M263" s="59"/>
      <c r="N263" s="6"/>
      <c r="P263" s="4"/>
    </row>
    <row r="264" spans="2:16" ht="18" customHeight="1" x14ac:dyDescent="0.25">
      <c r="B264" s="6"/>
      <c r="C264" s="7"/>
      <c r="D264" s="7"/>
      <c r="E264" s="9"/>
      <c r="F264" s="105"/>
      <c r="G264" s="7"/>
      <c r="H264" s="7"/>
      <c r="I264" s="7"/>
      <c r="J264" s="5" t="str">
        <f>IFERROR((Tabel1[[#This Row],[Contracturen per week]]-Tabel1[[#This Row],[Contracturen per week min verlofuren per week]])/Tabel1[[#This Row],[Normuren per week]]," ")</f>
        <v xml:space="preserve"> </v>
      </c>
      <c r="K264" s="59"/>
      <c r="L264" s="59"/>
      <c r="M264" s="59"/>
      <c r="N264" s="6"/>
      <c r="P264" s="4"/>
    </row>
    <row r="265" spans="2:16" ht="18" customHeight="1" x14ac:dyDescent="0.25">
      <c r="B265" s="6"/>
      <c r="C265" s="7"/>
      <c r="D265" s="7"/>
      <c r="E265" s="9"/>
      <c r="F265" s="105"/>
      <c r="G265" s="7"/>
      <c r="H265" s="7"/>
      <c r="I265" s="7"/>
      <c r="J265" s="5" t="str">
        <f>IFERROR((Tabel1[[#This Row],[Contracturen per week]]-Tabel1[[#This Row],[Contracturen per week min verlofuren per week]])/Tabel1[[#This Row],[Normuren per week]]," ")</f>
        <v xml:space="preserve"> </v>
      </c>
      <c r="K265" s="59"/>
      <c r="L265" s="59"/>
      <c r="M265" s="59"/>
      <c r="N265" s="6"/>
      <c r="P265" s="4"/>
    </row>
    <row r="266" spans="2:16" ht="18" customHeight="1" x14ac:dyDescent="0.25">
      <c r="B266" s="6"/>
      <c r="C266" s="7"/>
      <c r="D266" s="7"/>
      <c r="E266" s="9"/>
      <c r="F266" s="105"/>
      <c r="G266" s="7"/>
      <c r="H266" s="7"/>
      <c r="I266" s="7"/>
      <c r="J266" s="5" t="str">
        <f>IFERROR((Tabel1[[#This Row],[Contracturen per week]]-Tabel1[[#This Row],[Contracturen per week min verlofuren per week]])/Tabel1[[#This Row],[Normuren per week]]," ")</f>
        <v xml:space="preserve"> </v>
      </c>
      <c r="K266" s="59"/>
      <c r="L266" s="59"/>
      <c r="M266" s="59"/>
      <c r="N266" s="6"/>
      <c r="P266" s="4"/>
    </row>
    <row r="267" spans="2:16" ht="18" customHeight="1" x14ac:dyDescent="0.25">
      <c r="B267" s="6"/>
      <c r="C267" s="7"/>
      <c r="D267" s="7"/>
      <c r="E267" s="9"/>
      <c r="F267" s="105"/>
      <c r="G267" s="7"/>
      <c r="H267" s="7"/>
      <c r="I267" s="7"/>
      <c r="J267" s="5" t="str">
        <f>IFERROR((Tabel1[[#This Row],[Contracturen per week]]-Tabel1[[#This Row],[Contracturen per week min verlofuren per week]])/Tabel1[[#This Row],[Normuren per week]]," ")</f>
        <v xml:space="preserve"> </v>
      </c>
      <c r="K267" s="59"/>
      <c r="L267" s="59"/>
      <c r="M267" s="59"/>
      <c r="N267" s="6"/>
      <c r="P267" s="4"/>
    </row>
    <row r="268" spans="2:16" ht="18" customHeight="1" x14ac:dyDescent="0.25">
      <c r="B268" s="6"/>
      <c r="C268" s="7"/>
      <c r="D268" s="7"/>
      <c r="E268" s="9"/>
      <c r="F268" s="105"/>
      <c r="G268" s="7"/>
      <c r="H268" s="7"/>
      <c r="I268" s="7"/>
      <c r="J268" s="5" t="str">
        <f>IFERROR((Tabel1[[#This Row],[Contracturen per week]]-Tabel1[[#This Row],[Contracturen per week min verlofuren per week]])/Tabel1[[#This Row],[Normuren per week]]," ")</f>
        <v xml:space="preserve"> </v>
      </c>
      <c r="K268" s="59"/>
      <c r="L268" s="59"/>
      <c r="M268" s="59"/>
      <c r="N268" s="6"/>
      <c r="P268" s="4"/>
    </row>
    <row r="269" spans="2:16" ht="18" customHeight="1" x14ac:dyDescent="0.25">
      <c r="B269" s="6"/>
      <c r="C269" s="7"/>
      <c r="D269" s="7"/>
      <c r="E269" s="9"/>
      <c r="F269" s="105"/>
      <c r="G269" s="7"/>
      <c r="H269" s="7"/>
      <c r="I269" s="7"/>
      <c r="J269" s="5" t="str">
        <f>IFERROR((Tabel1[[#This Row],[Contracturen per week]]-Tabel1[[#This Row],[Contracturen per week min verlofuren per week]])/Tabel1[[#This Row],[Normuren per week]]," ")</f>
        <v xml:space="preserve"> </v>
      </c>
      <c r="K269" s="59"/>
      <c r="L269" s="59"/>
      <c r="M269" s="59"/>
      <c r="N269" s="6"/>
      <c r="P269" s="4"/>
    </row>
    <row r="270" spans="2:16" ht="18" customHeight="1" x14ac:dyDescent="0.25">
      <c r="B270" s="6"/>
      <c r="C270" s="7"/>
      <c r="D270" s="7"/>
      <c r="E270" s="9"/>
      <c r="F270" s="105"/>
      <c r="G270" s="7"/>
      <c r="H270" s="7"/>
      <c r="I270" s="7"/>
      <c r="J270" s="5" t="str">
        <f>IFERROR((Tabel1[[#This Row],[Contracturen per week]]-Tabel1[[#This Row],[Contracturen per week min verlofuren per week]])/Tabel1[[#This Row],[Normuren per week]]," ")</f>
        <v xml:space="preserve"> </v>
      </c>
      <c r="K270" s="59"/>
      <c r="L270" s="59"/>
      <c r="M270" s="59"/>
      <c r="N270" s="6"/>
      <c r="P270" s="4"/>
    </row>
    <row r="271" spans="2:16" ht="18" customHeight="1" x14ac:dyDescent="0.25">
      <c r="B271" s="6"/>
      <c r="C271" s="7"/>
      <c r="D271" s="7"/>
      <c r="E271" s="9"/>
      <c r="F271" s="105"/>
      <c r="G271" s="7"/>
      <c r="H271" s="7"/>
      <c r="I271" s="7"/>
      <c r="J271" s="5" t="str">
        <f>IFERROR((Tabel1[[#This Row],[Contracturen per week]]-Tabel1[[#This Row],[Contracturen per week min verlofuren per week]])/Tabel1[[#This Row],[Normuren per week]]," ")</f>
        <v xml:space="preserve"> </v>
      </c>
      <c r="K271" s="59"/>
      <c r="L271" s="59"/>
      <c r="M271" s="59"/>
      <c r="N271" s="6"/>
      <c r="P271" s="4"/>
    </row>
    <row r="272" spans="2:16" ht="18" customHeight="1" x14ac:dyDescent="0.25">
      <c r="B272" s="6"/>
      <c r="C272" s="7"/>
      <c r="D272" s="7"/>
      <c r="E272" s="9"/>
      <c r="F272" s="105"/>
      <c r="G272" s="7"/>
      <c r="H272" s="7"/>
      <c r="I272" s="7"/>
      <c r="J272" s="5" t="str">
        <f>IFERROR((Tabel1[[#This Row],[Contracturen per week]]-Tabel1[[#This Row],[Contracturen per week min verlofuren per week]])/Tabel1[[#This Row],[Normuren per week]]," ")</f>
        <v xml:space="preserve"> </v>
      </c>
      <c r="K272" s="59"/>
      <c r="L272" s="59"/>
      <c r="M272" s="59"/>
      <c r="N272" s="6"/>
      <c r="P272" s="4"/>
    </row>
    <row r="273" spans="2:16" ht="18" customHeight="1" x14ac:dyDescent="0.25">
      <c r="B273" s="6"/>
      <c r="C273" s="7"/>
      <c r="D273" s="7"/>
      <c r="E273" s="9"/>
      <c r="F273" s="105"/>
      <c r="G273" s="7"/>
      <c r="H273" s="7"/>
      <c r="I273" s="7"/>
      <c r="J273" s="5" t="str">
        <f>IFERROR((Tabel1[[#This Row],[Contracturen per week]]-Tabel1[[#This Row],[Contracturen per week min verlofuren per week]])/Tabel1[[#This Row],[Normuren per week]]," ")</f>
        <v xml:space="preserve"> </v>
      </c>
      <c r="K273" s="59"/>
      <c r="L273" s="59"/>
      <c r="M273" s="59"/>
      <c r="N273" s="6"/>
      <c r="P273" s="4"/>
    </row>
    <row r="274" spans="2:16" ht="18" customHeight="1" x14ac:dyDescent="0.25">
      <c r="B274" s="6"/>
      <c r="C274" s="7"/>
      <c r="D274" s="7"/>
      <c r="E274" s="9"/>
      <c r="F274" s="105"/>
      <c r="G274" s="7"/>
      <c r="H274" s="7"/>
      <c r="I274" s="7"/>
      <c r="J274" s="5" t="str">
        <f>IFERROR((Tabel1[[#This Row],[Contracturen per week]]-Tabel1[[#This Row],[Contracturen per week min verlofuren per week]])/Tabel1[[#This Row],[Normuren per week]]," ")</f>
        <v xml:space="preserve"> </v>
      </c>
      <c r="K274" s="59"/>
      <c r="L274" s="59"/>
      <c r="M274" s="59"/>
      <c r="N274" s="6"/>
      <c r="P274" s="4"/>
    </row>
    <row r="275" spans="2:16" ht="18" customHeight="1" x14ac:dyDescent="0.25">
      <c r="B275" s="6"/>
      <c r="C275" s="7"/>
      <c r="D275" s="7"/>
      <c r="E275" s="9"/>
      <c r="F275" s="105"/>
      <c r="G275" s="7"/>
      <c r="H275" s="7"/>
      <c r="I275" s="7"/>
      <c r="J275" s="5" t="str">
        <f>IFERROR((Tabel1[[#This Row],[Contracturen per week]]-Tabel1[[#This Row],[Contracturen per week min verlofuren per week]])/Tabel1[[#This Row],[Normuren per week]]," ")</f>
        <v xml:space="preserve"> </v>
      </c>
      <c r="K275" s="59"/>
      <c r="L275" s="59"/>
      <c r="M275" s="59"/>
      <c r="N275" s="6"/>
      <c r="P275" s="4"/>
    </row>
    <row r="276" spans="2:16" ht="18" customHeight="1" x14ac:dyDescent="0.25">
      <c r="B276" s="6"/>
      <c r="C276" s="7"/>
      <c r="D276" s="7"/>
      <c r="E276" s="9"/>
      <c r="F276" s="105"/>
      <c r="G276" s="7"/>
      <c r="H276" s="7"/>
      <c r="I276" s="7"/>
      <c r="J276" s="5" t="str">
        <f>IFERROR((Tabel1[[#This Row],[Contracturen per week]]-Tabel1[[#This Row],[Contracturen per week min verlofuren per week]])/Tabel1[[#This Row],[Normuren per week]]," ")</f>
        <v xml:space="preserve"> </v>
      </c>
      <c r="K276" s="59"/>
      <c r="L276" s="59"/>
      <c r="M276" s="59"/>
      <c r="N276" s="6"/>
      <c r="P276" s="4"/>
    </row>
    <row r="277" spans="2:16" ht="18" customHeight="1" x14ac:dyDescent="0.25">
      <c r="B277" s="6"/>
      <c r="C277" s="7"/>
      <c r="D277" s="7"/>
      <c r="E277" s="9"/>
      <c r="F277" s="105"/>
      <c r="G277" s="7"/>
      <c r="H277" s="7"/>
      <c r="I277" s="7"/>
      <c r="J277" s="5" t="str">
        <f>IFERROR((Tabel1[[#This Row],[Contracturen per week]]-Tabel1[[#This Row],[Contracturen per week min verlofuren per week]])/Tabel1[[#This Row],[Normuren per week]]," ")</f>
        <v xml:space="preserve"> </v>
      </c>
      <c r="K277" s="59"/>
      <c r="L277" s="59"/>
      <c r="M277" s="59"/>
      <c r="N277" s="6"/>
      <c r="P277" s="4"/>
    </row>
    <row r="278" spans="2:16" ht="18" customHeight="1" x14ac:dyDescent="0.25">
      <c r="B278" s="6"/>
      <c r="C278" s="7"/>
      <c r="D278" s="7"/>
      <c r="E278" s="9"/>
      <c r="F278" s="105"/>
      <c r="G278" s="7"/>
      <c r="H278" s="7"/>
      <c r="I278" s="7"/>
      <c r="J278" s="5" t="str">
        <f>IFERROR((Tabel1[[#This Row],[Contracturen per week]]-Tabel1[[#This Row],[Contracturen per week min verlofuren per week]])/Tabel1[[#This Row],[Normuren per week]]," ")</f>
        <v xml:space="preserve"> </v>
      </c>
      <c r="K278" s="59"/>
      <c r="L278" s="59"/>
      <c r="M278" s="59"/>
      <c r="N278" s="6"/>
      <c r="P278" s="4"/>
    </row>
    <row r="279" spans="2:16" ht="18" customHeight="1" x14ac:dyDescent="0.25">
      <c r="B279" s="6"/>
      <c r="C279" s="7"/>
      <c r="D279" s="7"/>
      <c r="E279" s="9"/>
      <c r="F279" s="105"/>
      <c r="G279" s="7"/>
      <c r="H279" s="7"/>
      <c r="I279" s="7"/>
      <c r="J279" s="5" t="str">
        <f>IFERROR((Tabel1[[#This Row],[Contracturen per week]]-Tabel1[[#This Row],[Contracturen per week min verlofuren per week]])/Tabel1[[#This Row],[Normuren per week]]," ")</f>
        <v xml:space="preserve"> </v>
      </c>
      <c r="K279" s="59"/>
      <c r="L279" s="59"/>
      <c r="M279" s="59"/>
      <c r="N279" s="6"/>
      <c r="P279" s="4"/>
    </row>
    <row r="280" spans="2:16" ht="18" customHeight="1" x14ac:dyDescent="0.25">
      <c r="B280" s="6"/>
      <c r="C280" s="7"/>
      <c r="D280" s="7"/>
      <c r="E280" s="9"/>
      <c r="F280" s="105"/>
      <c r="G280" s="7"/>
      <c r="H280" s="7"/>
      <c r="I280" s="7"/>
      <c r="J280" s="5" t="str">
        <f>IFERROR((Tabel1[[#This Row],[Contracturen per week]]-Tabel1[[#This Row],[Contracturen per week min verlofuren per week]])/Tabel1[[#This Row],[Normuren per week]]," ")</f>
        <v xml:space="preserve"> </v>
      </c>
      <c r="K280" s="59"/>
      <c r="L280" s="59"/>
      <c r="M280" s="59"/>
      <c r="N280" s="6"/>
      <c r="P280" s="4"/>
    </row>
    <row r="281" spans="2:16" ht="18" customHeight="1" x14ac:dyDescent="0.25">
      <c r="B281" s="6"/>
      <c r="C281" s="7"/>
      <c r="D281" s="7"/>
      <c r="E281" s="9"/>
      <c r="F281" s="105"/>
      <c r="G281" s="7"/>
      <c r="H281" s="7"/>
      <c r="I281" s="7"/>
      <c r="J281" s="5" t="str">
        <f>IFERROR((Tabel1[[#This Row],[Contracturen per week]]-Tabel1[[#This Row],[Contracturen per week min verlofuren per week]])/Tabel1[[#This Row],[Normuren per week]]," ")</f>
        <v xml:space="preserve"> </v>
      </c>
      <c r="K281" s="59"/>
      <c r="L281" s="59"/>
      <c r="M281" s="59"/>
      <c r="N281" s="6"/>
      <c r="P281" s="4"/>
    </row>
    <row r="282" spans="2:16" ht="18" customHeight="1" x14ac:dyDescent="0.25">
      <c r="B282" s="6"/>
      <c r="C282" s="7"/>
      <c r="D282" s="7"/>
      <c r="E282" s="9"/>
      <c r="F282" s="105"/>
      <c r="G282" s="7"/>
      <c r="H282" s="7"/>
      <c r="I282" s="7"/>
      <c r="J282" s="5" t="str">
        <f>IFERROR((Tabel1[[#This Row],[Contracturen per week]]-Tabel1[[#This Row],[Contracturen per week min verlofuren per week]])/Tabel1[[#This Row],[Normuren per week]]," ")</f>
        <v xml:space="preserve"> </v>
      </c>
      <c r="K282" s="59"/>
      <c r="L282" s="59"/>
      <c r="M282" s="59"/>
      <c r="N282" s="6"/>
      <c r="P282" s="4"/>
    </row>
    <row r="283" spans="2:16" ht="18" customHeight="1" x14ac:dyDescent="0.25">
      <c r="B283" s="6"/>
      <c r="C283" s="7"/>
      <c r="D283" s="7"/>
      <c r="E283" s="9"/>
      <c r="F283" s="105"/>
      <c r="G283" s="7"/>
      <c r="H283" s="7"/>
      <c r="I283" s="7"/>
      <c r="J283" s="5" t="str">
        <f>IFERROR((Tabel1[[#This Row],[Contracturen per week]]-Tabel1[[#This Row],[Contracturen per week min verlofuren per week]])/Tabel1[[#This Row],[Normuren per week]]," ")</f>
        <v xml:space="preserve"> </v>
      </c>
      <c r="K283" s="59"/>
      <c r="L283" s="59"/>
      <c r="M283" s="59"/>
      <c r="N283" s="6"/>
      <c r="P283" s="4"/>
    </row>
    <row r="284" spans="2:16" ht="18" customHeight="1" x14ac:dyDescent="0.25">
      <c r="B284" s="6"/>
      <c r="C284" s="7"/>
      <c r="D284" s="7"/>
      <c r="E284" s="9"/>
      <c r="F284" s="105"/>
      <c r="G284" s="7"/>
      <c r="H284" s="7"/>
      <c r="I284" s="7"/>
      <c r="J284" s="5" t="str">
        <f>IFERROR((Tabel1[[#This Row],[Contracturen per week]]-Tabel1[[#This Row],[Contracturen per week min verlofuren per week]])/Tabel1[[#This Row],[Normuren per week]]," ")</f>
        <v xml:space="preserve"> </v>
      </c>
      <c r="K284" s="59"/>
      <c r="L284" s="59"/>
      <c r="M284" s="59"/>
      <c r="N284" s="6"/>
      <c r="P284" s="4"/>
    </row>
    <row r="285" spans="2:16" ht="18" customHeight="1" x14ac:dyDescent="0.25">
      <c r="B285" s="6"/>
      <c r="C285" s="7"/>
      <c r="D285" s="7"/>
      <c r="E285" s="9"/>
      <c r="F285" s="105"/>
      <c r="G285" s="7"/>
      <c r="H285" s="7"/>
      <c r="I285" s="7"/>
      <c r="J285" s="5" t="str">
        <f>IFERROR((Tabel1[[#This Row],[Contracturen per week]]-Tabel1[[#This Row],[Contracturen per week min verlofuren per week]])/Tabel1[[#This Row],[Normuren per week]]," ")</f>
        <v xml:space="preserve"> </v>
      </c>
      <c r="K285" s="59"/>
      <c r="L285" s="59"/>
      <c r="M285" s="59"/>
      <c r="N285" s="6"/>
      <c r="P285" s="4"/>
    </row>
    <row r="286" spans="2:16" ht="18" customHeight="1" x14ac:dyDescent="0.25">
      <c r="B286" s="6"/>
      <c r="C286" s="7"/>
      <c r="D286" s="7"/>
      <c r="E286" s="9"/>
      <c r="F286" s="105"/>
      <c r="G286" s="7"/>
      <c r="H286" s="7"/>
      <c r="I286" s="7"/>
      <c r="J286" s="5" t="str">
        <f>IFERROR((Tabel1[[#This Row],[Contracturen per week]]-Tabel1[[#This Row],[Contracturen per week min verlofuren per week]])/Tabel1[[#This Row],[Normuren per week]]," ")</f>
        <v xml:space="preserve"> </v>
      </c>
      <c r="K286" s="59"/>
      <c r="L286" s="59"/>
      <c r="M286" s="59"/>
      <c r="N286" s="6"/>
      <c r="P286" s="4"/>
    </row>
    <row r="287" spans="2:16" ht="18" customHeight="1" x14ac:dyDescent="0.25">
      <c r="B287" s="6"/>
      <c r="C287" s="7"/>
      <c r="D287" s="7"/>
      <c r="E287" s="9"/>
      <c r="F287" s="105"/>
      <c r="G287" s="7"/>
      <c r="H287" s="7"/>
      <c r="I287" s="7"/>
      <c r="J287" s="5" t="str">
        <f>IFERROR((Tabel1[[#This Row],[Contracturen per week]]-Tabel1[[#This Row],[Contracturen per week min verlofuren per week]])/Tabel1[[#This Row],[Normuren per week]]," ")</f>
        <v xml:space="preserve"> </v>
      </c>
      <c r="K287" s="59"/>
      <c r="L287" s="59"/>
      <c r="M287" s="59"/>
      <c r="N287" s="6"/>
      <c r="P287" s="4"/>
    </row>
    <row r="288" spans="2:16" ht="18" customHeight="1" x14ac:dyDescent="0.25">
      <c r="B288" s="6"/>
      <c r="C288" s="7"/>
      <c r="D288" s="7"/>
      <c r="E288" s="9"/>
      <c r="F288" s="105"/>
      <c r="G288" s="7"/>
      <c r="H288" s="7"/>
      <c r="I288" s="7"/>
      <c r="J288" s="5" t="str">
        <f>IFERROR((Tabel1[[#This Row],[Contracturen per week]]-Tabel1[[#This Row],[Contracturen per week min verlofuren per week]])/Tabel1[[#This Row],[Normuren per week]]," ")</f>
        <v xml:space="preserve"> </v>
      </c>
      <c r="K288" s="59"/>
      <c r="L288" s="59"/>
      <c r="M288" s="59"/>
      <c r="N288" s="6"/>
      <c r="P288" s="4"/>
    </row>
    <row r="289" spans="2:16" ht="18" customHeight="1" x14ac:dyDescent="0.25">
      <c r="B289" s="6"/>
      <c r="C289" s="7"/>
      <c r="D289" s="7"/>
      <c r="E289" s="9"/>
      <c r="F289" s="105"/>
      <c r="G289" s="7"/>
      <c r="H289" s="7"/>
      <c r="I289" s="7"/>
      <c r="J289" s="5" t="str">
        <f>IFERROR((Tabel1[[#This Row],[Contracturen per week]]-Tabel1[[#This Row],[Contracturen per week min verlofuren per week]])/Tabel1[[#This Row],[Normuren per week]]," ")</f>
        <v xml:space="preserve"> </v>
      </c>
      <c r="K289" s="59"/>
      <c r="L289" s="59"/>
      <c r="M289" s="59"/>
      <c r="N289" s="6"/>
      <c r="P289" s="4"/>
    </row>
    <row r="290" spans="2:16" ht="18" customHeight="1" x14ac:dyDescent="0.25">
      <c r="B290" s="6"/>
      <c r="C290" s="7"/>
      <c r="D290" s="7"/>
      <c r="E290" s="9"/>
      <c r="F290" s="105"/>
      <c r="G290" s="7"/>
      <c r="H290" s="7"/>
      <c r="I290" s="7"/>
      <c r="J290" s="5" t="str">
        <f>IFERROR((Tabel1[[#This Row],[Contracturen per week]]-Tabel1[[#This Row],[Contracturen per week min verlofuren per week]])/Tabel1[[#This Row],[Normuren per week]]," ")</f>
        <v xml:space="preserve"> </v>
      </c>
      <c r="K290" s="59"/>
      <c r="L290" s="59"/>
      <c r="M290" s="59"/>
      <c r="N290" s="6"/>
      <c r="P290" s="4"/>
    </row>
    <row r="291" spans="2:16" ht="18" customHeight="1" x14ac:dyDescent="0.25">
      <c r="B291" s="6"/>
      <c r="C291" s="7"/>
      <c r="D291" s="7"/>
      <c r="E291" s="9"/>
      <c r="F291" s="105"/>
      <c r="G291" s="7"/>
      <c r="H291" s="7"/>
      <c r="I291" s="7"/>
      <c r="J291" s="5" t="str">
        <f>IFERROR((Tabel1[[#This Row],[Contracturen per week]]-Tabel1[[#This Row],[Contracturen per week min verlofuren per week]])/Tabel1[[#This Row],[Normuren per week]]," ")</f>
        <v xml:space="preserve"> </v>
      </c>
      <c r="K291" s="59"/>
      <c r="L291" s="59"/>
      <c r="M291" s="59"/>
      <c r="N291" s="6"/>
      <c r="P291" s="4"/>
    </row>
    <row r="292" spans="2:16" ht="18" customHeight="1" x14ac:dyDescent="0.25">
      <c r="B292" s="6"/>
      <c r="C292" s="7"/>
      <c r="D292" s="7"/>
      <c r="E292" s="9"/>
      <c r="F292" s="105"/>
      <c r="G292" s="7"/>
      <c r="H292" s="7"/>
      <c r="I292" s="7"/>
      <c r="J292" s="5" t="str">
        <f>IFERROR((Tabel1[[#This Row],[Contracturen per week]]-Tabel1[[#This Row],[Contracturen per week min verlofuren per week]])/Tabel1[[#This Row],[Normuren per week]]," ")</f>
        <v xml:space="preserve"> </v>
      </c>
      <c r="K292" s="59"/>
      <c r="L292" s="59"/>
      <c r="M292" s="59"/>
      <c r="N292" s="6"/>
      <c r="P292" s="4"/>
    </row>
    <row r="293" spans="2:16" ht="18" customHeight="1" x14ac:dyDescent="0.25">
      <c r="B293" s="6"/>
      <c r="C293" s="7"/>
      <c r="D293" s="7"/>
      <c r="E293" s="9"/>
      <c r="F293" s="105"/>
      <c r="G293" s="7"/>
      <c r="H293" s="7"/>
      <c r="I293" s="7"/>
      <c r="J293" s="5" t="str">
        <f>IFERROR((Tabel1[[#This Row],[Contracturen per week]]-Tabel1[[#This Row],[Contracturen per week min verlofuren per week]])/Tabel1[[#This Row],[Normuren per week]]," ")</f>
        <v xml:space="preserve"> </v>
      </c>
      <c r="K293" s="59"/>
      <c r="L293" s="59"/>
      <c r="M293" s="59"/>
      <c r="N293" s="6"/>
      <c r="P293" s="4"/>
    </row>
    <row r="294" spans="2:16" ht="18" customHeight="1" x14ac:dyDescent="0.25">
      <c r="B294" s="6"/>
      <c r="C294" s="7"/>
      <c r="D294" s="7"/>
      <c r="E294" s="9"/>
      <c r="F294" s="105"/>
      <c r="G294" s="7"/>
      <c r="H294" s="7"/>
      <c r="I294" s="7"/>
      <c r="J294" s="5" t="str">
        <f>IFERROR((Tabel1[[#This Row],[Contracturen per week]]-Tabel1[[#This Row],[Contracturen per week min verlofuren per week]])/Tabel1[[#This Row],[Normuren per week]]," ")</f>
        <v xml:space="preserve"> </v>
      </c>
      <c r="K294" s="59"/>
      <c r="L294" s="59"/>
      <c r="M294" s="59"/>
      <c r="N294" s="6"/>
      <c r="P294" s="4"/>
    </row>
    <row r="295" spans="2:16" ht="18" customHeight="1" x14ac:dyDescent="0.25">
      <c r="B295" s="6"/>
      <c r="C295" s="7"/>
      <c r="D295" s="7"/>
      <c r="E295" s="9"/>
      <c r="F295" s="105"/>
      <c r="G295" s="7"/>
      <c r="H295" s="7"/>
      <c r="I295" s="7"/>
      <c r="J295" s="5" t="str">
        <f>IFERROR((Tabel1[[#This Row],[Contracturen per week]]-Tabel1[[#This Row],[Contracturen per week min verlofuren per week]])/Tabel1[[#This Row],[Normuren per week]]," ")</f>
        <v xml:space="preserve"> </v>
      </c>
      <c r="K295" s="59"/>
      <c r="L295" s="59"/>
      <c r="M295" s="59"/>
      <c r="N295" s="6"/>
      <c r="P295" s="4"/>
    </row>
    <row r="296" spans="2:16" ht="18" customHeight="1" x14ac:dyDescent="0.25">
      <c r="B296" s="6"/>
      <c r="C296" s="7"/>
      <c r="D296" s="7"/>
      <c r="E296" s="9"/>
      <c r="F296" s="105"/>
      <c r="G296" s="7"/>
      <c r="H296" s="7"/>
      <c r="I296" s="7"/>
      <c r="J296" s="5" t="str">
        <f>IFERROR((Tabel1[[#This Row],[Contracturen per week]]-Tabel1[[#This Row],[Contracturen per week min verlofuren per week]])/Tabel1[[#This Row],[Normuren per week]]," ")</f>
        <v xml:space="preserve"> </v>
      </c>
      <c r="K296" s="59"/>
      <c r="L296" s="59"/>
      <c r="M296" s="59"/>
      <c r="N296" s="6"/>
      <c r="P296" s="4"/>
    </row>
    <row r="297" spans="2:16" ht="18" customHeight="1" x14ac:dyDescent="0.25">
      <c r="B297" s="6"/>
      <c r="C297" s="7"/>
      <c r="D297" s="7"/>
      <c r="E297" s="9"/>
      <c r="F297" s="105"/>
      <c r="G297" s="7"/>
      <c r="H297" s="7"/>
      <c r="I297" s="7"/>
      <c r="J297" s="5" t="str">
        <f>IFERROR((Tabel1[[#This Row],[Contracturen per week]]-Tabel1[[#This Row],[Contracturen per week min verlofuren per week]])/Tabel1[[#This Row],[Normuren per week]]," ")</f>
        <v xml:space="preserve"> </v>
      </c>
      <c r="K297" s="59"/>
      <c r="L297" s="59"/>
      <c r="M297" s="59"/>
      <c r="N297" s="6"/>
      <c r="P297" s="4"/>
    </row>
    <row r="298" spans="2:16" ht="18" customHeight="1" x14ac:dyDescent="0.25">
      <c r="B298" s="6"/>
      <c r="C298" s="7"/>
      <c r="D298" s="7"/>
      <c r="E298" s="9"/>
      <c r="F298" s="105"/>
      <c r="G298" s="7"/>
      <c r="H298" s="7"/>
      <c r="I298" s="7"/>
      <c r="J298" s="5" t="str">
        <f>IFERROR((Tabel1[[#This Row],[Contracturen per week]]-Tabel1[[#This Row],[Contracturen per week min verlofuren per week]])/Tabel1[[#This Row],[Normuren per week]]," ")</f>
        <v xml:space="preserve"> </v>
      </c>
      <c r="K298" s="59"/>
      <c r="L298" s="59"/>
      <c r="M298" s="59"/>
      <c r="N298" s="6"/>
      <c r="P298" s="4"/>
    </row>
    <row r="299" spans="2:16" ht="18" customHeight="1" x14ac:dyDescent="0.25">
      <c r="B299" s="6"/>
      <c r="C299" s="7"/>
      <c r="D299" s="7"/>
      <c r="E299" s="9"/>
      <c r="F299" s="105"/>
      <c r="G299" s="7"/>
      <c r="H299" s="7"/>
      <c r="I299" s="7"/>
      <c r="J299" s="5" t="str">
        <f>IFERROR((Tabel1[[#This Row],[Contracturen per week]]-Tabel1[[#This Row],[Contracturen per week min verlofuren per week]])/Tabel1[[#This Row],[Normuren per week]]," ")</f>
        <v xml:space="preserve"> </v>
      </c>
      <c r="K299" s="59"/>
      <c r="L299" s="59"/>
      <c r="M299" s="59"/>
      <c r="N299" s="6"/>
      <c r="P299" s="4"/>
    </row>
    <row r="300" spans="2:16" ht="18" customHeight="1" x14ac:dyDescent="0.25">
      <c r="B300" s="6"/>
      <c r="C300" s="7"/>
      <c r="D300" s="7"/>
      <c r="E300" s="9"/>
      <c r="F300" s="105"/>
      <c r="G300" s="7"/>
      <c r="H300" s="7"/>
      <c r="I300" s="7"/>
      <c r="J300" s="5" t="str">
        <f>IFERROR((Tabel1[[#This Row],[Contracturen per week]]-Tabel1[[#This Row],[Contracturen per week min verlofuren per week]])/Tabel1[[#This Row],[Normuren per week]]," ")</f>
        <v xml:space="preserve"> </v>
      </c>
      <c r="K300" s="59"/>
      <c r="L300" s="59"/>
      <c r="M300" s="59"/>
      <c r="N300" s="6"/>
      <c r="P300" s="4"/>
    </row>
    <row r="301" spans="2:16" ht="18" customHeight="1" x14ac:dyDescent="0.25">
      <c r="B301" s="6"/>
      <c r="C301" s="7"/>
      <c r="D301" s="7"/>
      <c r="E301" s="9"/>
      <c r="F301" s="105"/>
      <c r="G301" s="7"/>
      <c r="H301" s="7"/>
      <c r="I301" s="7"/>
      <c r="J301" s="5" t="str">
        <f>IFERROR((Tabel1[[#This Row],[Contracturen per week]]-Tabel1[[#This Row],[Contracturen per week min verlofuren per week]])/Tabel1[[#This Row],[Normuren per week]]," ")</f>
        <v xml:space="preserve"> </v>
      </c>
      <c r="K301" s="59"/>
      <c r="L301" s="59"/>
      <c r="M301" s="59"/>
      <c r="N301" s="6"/>
      <c r="P301" s="4"/>
    </row>
    <row r="302" spans="2:16" ht="18" customHeight="1" x14ac:dyDescent="0.25">
      <c r="B302" s="6"/>
      <c r="C302" s="7"/>
      <c r="D302" s="7"/>
      <c r="E302" s="9"/>
      <c r="F302" s="105"/>
      <c r="G302" s="7"/>
      <c r="H302" s="7"/>
      <c r="I302" s="7"/>
      <c r="J302" s="5" t="str">
        <f>IFERROR((Tabel1[[#This Row],[Contracturen per week]]-Tabel1[[#This Row],[Contracturen per week min verlofuren per week]])/Tabel1[[#This Row],[Normuren per week]]," ")</f>
        <v xml:space="preserve"> </v>
      </c>
      <c r="K302" s="59"/>
      <c r="L302" s="59"/>
      <c r="M302" s="59"/>
      <c r="N302" s="6"/>
      <c r="P302" s="4"/>
    </row>
    <row r="303" spans="2:16" ht="18" customHeight="1" x14ac:dyDescent="0.25">
      <c r="B303" s="6"/>
      <c r="C303" s="7"/>
      <c r="D303" s="7"/>
      <c r="E303" s="9"/>
      <c r="F303" s="105"/>
      <c r="G303" s="7"/>
      <c r="H303" s="7"/>
      <c r="I303" s="7"/>
      <c r="J303" s="5" t="str">
        <f>IFERROR((Tabel1[[#This Row],[Contracturen per week]]-Tabel1[[#This Row],[Contracturen per week min verlofuren per week]])/Tabel1[[#This Row],[Normuren per week]]," ")</f>
        <v xml:space="preserve"> </v>
      </c>
      <c r="K303" s="59"/>
      <c r="L303" s="59"/>
      <c r="M303" s="59"/>
      <c r="N303" s="6"/>
      <c r="P303" s="4"/>
    </row>
    <row r="304" spans="2:16" ht="18" customHeight="1" x14ac:dyDescent="0.25">
      <c r="B304" s="6"/>
      <c r="C304" s="7"/>
      <c r="D304" s="7"/>
      <c r="E304" s="9"/>
      <c r="F304" s="105"/>
      <c r="G304" s="7"/>
      <c r="H304" s="7"/>
      <c r="I304" s="7"/>
      <c r="J304" s="5" t="str">
        <f>IFERROR((Tabel1[[#This Row],[Contracturen per week]]-Tabel1[[#This Row],[Contracturen per week min verlofuren per week]])/Tabel1[[#This Row],[Normuren per week]]," ")</f>
        <v xml:space="preserve"> </v>
      </c>
      <c r="K304" s="59"/>
      <c r="L304" s="59"/>
      <c r="M304" s="59"/>
      <c r="N304" s="6"/>
      <c r="P304" s="4"/>
    </row>
    <row r="305" spans="2:16" ht="18" customHeight="1" x14ac:dyDescent="0.25">
      <c r="B305" s="6"/>
      <c r="C305" s="7"/>
      <c r="D305" s="7"/>
      <c r="E305" s="9"/>
      <c r="F305" s="105"/>
      <c r="G305" s="7"/>
      <c r="H305" s="7"/>
      <c r="I305" s="7"/>
      <c r="J305" s="5" t="str">
        <f>IFERROR((Tabel1[[#This Row],[Contracturen per week]]-Tabel1[[#This Row],[Contracturen per week min verlofuren per week]])/Tabel1[[#This Row],[Normuren per week]]," ")</f>
        <v xml:space="preserve"> </v>
      </c>
      <c r="K305" s="59"/>
      <c r="L305" s="59"/>
      <c r="M305" s="59"/>
      <c r="N305" s="6"/>
      <c r="P305" s="4"/>
    </row>
    <row r="306" spans="2:16" ht="18" customHeight="1" x14ac:dyDescent="0.25">
      <c r="B306" s="6"/>
      <c r="C306" s="7"/>
      <c r="D306" s="7"/>
      <c r="E306" s="9"/>
      <c r="F306" s="105"/>
      <c r="G306" s="7"/>
      <c r="H306" s="7"/>
      <c r="I306" s="7"/>
      <c r="J306" s="5" t="str">
        <f>IFERROR((Tabel1[[#This Row],[Contracturen per week]]-Tabel1[[#This Row],[Contracturen per week min verlofuren per week]])/Tabel1[[#This Row],[Normuren per week]]," ")</f>
        <v xml:space="preserve"> </v>
      </c>
      <c r="K306" s="59"/>
      <c r="L306" s="59"/>
      <c r="M306" s="59"/>
      <c r="N306" s="6"/>
      <c r="P306" s="4"/>
    </row>
    <row r="307" spans="2:16" ht="18" customHeight="1" x14ac:dyDescent="0.25">
      <c r="B307" s="6"/>
      <c r="C307" s="7"/>
      <c r="D307" s="7"/>
      <c r="E307" s="9"/>
      <c r="F307" s="105"/>
      <c r="G307" s="7"/>
      <c r="H307" s="7"/>
      <c r="I307" s="7"/>
      <c r="J307" s="5" t="str">
        <f>IFERROR((Tabel1[[#This Row],[Contracturen per week]]-Tabel1[[#This Row],[Contracturen per week min verlofuren per week]])/Tabel1[[#This Row],[Normuren per week]]," ")</f>
        <v xml:space="preserve"> </v>
      </c>
      <c r="K307" s="59"/>
      <c r="L307" s="59"/>
      <c r="M307" s="59"/>
      <c r="N307" s="6"/>
      <c r="P307" s="4"/>
    </row>
    <row r="308" spans="2:16" ht="18" customHeight="1" x14ac:dyDescent="0.25">
      <c r="B308" s="6"/>
      <c r="C308" s="7"/>
      <c r="D308" s="7"/>
      <c r="E308" s="9"/>
      <c r="F308" s="105"/>
      <c r="G308" s="7"/>
      <c r="H308" s="7"/>
      <c r="I308" s="7"/>
      <c r="J308" s="5" t="str">
        <f>IFERROR((Tabel1[[#This Row],[Contracturen per week]]-Tabel1[[#This Row],[Contracturen per week min verlofuren per week]])/Tabel1[[#This Row],[Normuren per week]]," ")</f>
        <v xml:space="preserve"> </v>
      </c>
      <c r="K308" s="59"/>
      <c r="L308" s="59"/>
      <c r="M308" s="59"/>
      <c r="N308" s="6"/>
      <c r="P308" s="4"/>
    </row>
    <row r="309" spans="2:16" ht="18" customHeight="1" x14ac:dyDescent="0.25">
      <c r="B309" s="6"/>
      <c r="C309" s="7"/>
      <c r="D309" s="7"/>
      <c r="E309" s="9"/>
      <c r="F309" s="105"/>
      <c r="G309" s="7"/>
      <c r="H309" s="7"/>
      <c r="I309" s="7"/>
      <c r="J309" s="5" t="str">
        <f>IFERROR((Tabel1[[#This Row],[Contracturen per week]]-Tabel1[[#This Row],[Contracturen per week min verlofuren per week]])/Tabel1[[#This Row],[Normuren per week]]," ")</f>
        <v xml:space="preserve"> </v>
      </c>
      <c r="K309" s="59"/>
      <c r="L309" s="59"/>
      <c r="M309" s="59"/>
      <c r="N309" s="6"/>
      <c r="P309" s="4"/>
    </row>
    <row r="310" spans="2:16" ht="18" customHeight="1" x14ac:dyDescent="0.25">
      <c r="B310" s="6"/>
      <c r="C310" s="7"/>
      <c r="D310" s="7"/>
      <c r="E310" s="9"/>
      <c r="F310" s="105"/>
      <c r="G310" s="7"/>
      <c r="H310" s="7"/>
      <c r="I310" s="7"/>
      <c r="J310" s="5" t="str">
        <f>IFERROR((Tabel1[[#This Row],[Contracturen per week]]-Tabel1[[#This Row],[Contracturen per week min verlofuren per week]])/Tabel1[[#This Row],[Normuren per week]]," ")</f>
        <v xml:space="preserve"> </v>
      </c>
      <c r="K310" s="59"/>
      <c r="L310" s="59"/>
      <c r="M310" s="59"/>
      <c r="N310" s="6"/>
      <c r="P310" s="4"/>
    </row>
    <row r="311" spans="2:16" ht="18" customHeight="1" x14ac:dyDescent="0.25">
      <c r="B311" s="6"/>
      <c r="C311" s="7"/>
      <c r="D311" s="7"/>
      <c r="E311" s="9"/>
      <c r="F311" s="105"/>
      <c r="G311" s="7"/>
      <c r="H311" s="7"/>
      <c r="I311" s="7"/>
      <c r="J311" s="5" t="str">
        <f>IFERROR((Tabel1[[#This Row],[Contracturen per week]]-Tabel1[[#This Row],[Contracturen per week min verlofuren per week]])/Tabel1[[#This Row],[Normuren per week]]," ")</f>
        <v xml:space="preserve"> </v>
      </c>
      <c r="K311" s="59"/>
      <c r="L311" s="59"/>
      <c r="M311" s="59"/>
      <c r="N311" s="6"/>
      <c r="P311" s="4"/>
    </row>
    <row r="312" spans="2:16" ht="18" customHeight="1" x14ac:dyDescent="0.25">
      <c r="B312" s="6"/>
      <c r="C312" s="7"/>
      <c r="D312" s="7"/>
      <c r="E312" s="9"/>
      <c r="F312" s="105"/>
      <c r="G312" s="7"/>
      <c r="H312" s="7"/>
      <c r="I312" s="7"/>
      <c r="J312" s="5" t="str">
        <f>IFERROR((Tabel1[[#This Row],[Contracturen per week]]-Tabel1[[#This Row],[Contracturen per week min verlofuren per week]])/Tabel1[[#This Row],[Normuren per week]]," ")</f>
        <v xml:space="preserve"> </v>
      </c>
      <c r="K312" s="59"/>
      <c r="L312" s="59"/>
      <c r="M312" s="59"/>
      <c r="N312" s="6"/>
      <c r="P312" s="4"/>
    </row>
    <row r="313" spans="2:16" ht="18" customHeight="1" x14ac:dyDescent="0.25">
      <c r="B313" s="6"/>
      <c r="C313" s="7"/>
      <c r="D313" s="7"/>
      <c r="E313" s="9"/>
      <c r="F313" s="105"/>
      <c r="G313" s="7"/>
      <c r="H313" s="7"/>
      <c r="I313" s="7"/>
      <c r="J313" s="5" t="str">
        <f>IFERROR((Tabel1[[#This Row],[Contracturen per week]]-Tabel1[[#This Row],[Contracturen per week min verlofuren per week]])/Tabel1[[#This Row],[Normuren per week]]," ")</f>
        <v xml:space="preserve"> </v>
      </c>
      <c r="K313" s="59"/>
      <c r="L313" s="59"/>
      <c r="M313" s="59"/>
      <c r="N313" s="6"/>
      <c r="P313" s="4"/>
    </row>
    <row r="314" spans="2:16" ht="18" customHeight="1" x14ac:dyDescent="0.25">
      <c r="B314" s="6"/>
      <c r="C314" s="7"/>
      <c r="D314" s="7"/>
      <c r="E314" s="9"/>
      <c r="F314" s="105"/>
      <c r="G314" s="7"/>
      <c r="H314" s="7"/>
      <c r="I314" s="7"/>
      <c r="J314" s="5" t="str">
        <f>IFERROR((Tabel1[[#This Row],[Contracturen per week]]-Tabel1[[#This Row],[Contracturen per week min verlofuren per week]])/Tabel1[[#This Row],[Normuren per week]]," ")</f>
        <v xml:space="preserve"> </v>
      </c>
      <c r="K314" s="59"/>
      <c r="L314" s="59"/>
      <c r="M314" s="59"/>
      <c r="N314" s="6"/>
      <c r="P314" s="4"/>
    </row>
    <row r="315" spans="2:16" ht="18" customHeight="1" x14ac:dyDescent="0.25">
      <c r="B315" s="6"/>
      <c r="C315" s="7"/>
      <c r="D315" s="7"/>
      <c r="E315" s="9"/>
      <c r="F315" s="105"/>
      <c r="G315" s="7"/>
      <c r="H315" s="7"/>
      <c r="I315" s="7"/>
      <c r="J315" s="5" t="str">
        <f>IFERROR((Tabel1[[#This Row],[Contracturen per week]]-Tabel1[[#This Row],[Contracturen per week min verlofuren per week]])/Tabel1[[#This Row],[Normuren per week]]," ")</f>
        <v xml:space="preserve"> </v>
      </c>
      <c r="K315" s="59"/>
      <c r="L315" s="59"/>
      <c r="M315" s="59"/>
      <c r="N315" s="6"/>
      <c r="P315" s="4"/>
    </row>
    <row r="316" spans="2:16" ht="18" customHeight="1" x14ac:dyDescent="0.25">
      <c r="B316" s="6"/>
      <c r="C316" s="7"/>
      <c r="D316" s="7"/>
      <c r="E316" s="9"/>
      <c r="F316" s="105"/>
      <c r="G316" s="7"/>
      <c r="H316" s="7"/>
      <c r="I316" s="7"/>
      <c r="J316" s="5" t="str">
        <f>IFERROR((Tabel1[[#This Row],[Contracturen per week]]-Tabel1[[#This Row],[Contracturen per week min verlofuren per week]])/Tabel1[[#This Row],[Normuren per week]]," ")</f>
        <v xml:space="preserve"> </v>
      </c>
      <c r="K316" s="59"/>
      <c r="L316" s="59"/>
      <c r="M316" s="59"/>
      <c r="N316" s="6"/>
      <c r="P316" s="4"/>
    </row>
    <row r="317" spans="2:16" ht="18" customHeight="1" x14ac:dyDescent="0.25">
      <c r="B317" s="6"/>
      <c r="C317" s="7"/>
      <c r="D317" s="7"/>
      <c r="E317" s="9"/>
      <c r="F317" s="105"/>
      <c r="G317" s="7"/>
      <c r="H317" s="7"/>
      <c r="I317" s="7"/>
      <c r="J317" s="5" t="str">
        <f>IFERROR((Tabel1[[#This Row],[Contracturen per week]]-Tabel1[[#This Row],[Contracturen per week min verlofuren per week]])/Tabel1[[#This Row],[Normuren per week]]," ")</f>
        <v xml:space="preserve"> </v>
      </c>
      <c r="K317" s="59"/>
      <c r="L317" s="59"/>
      <c r="M317" s="59"/>
      <c r="N317" s="6"/>
      <c r="P317" s="4"/>
    </row>
    <row r="318" spans="2:16" ht="18" customHeight="1" x14ac:dyDescent="0.25">
      <c r="B318" s="6"/>
      <c r="C318" s="7"/>
      <c r="D318" s="7"/>
      <c r="E318" s="9"/>
      <c r="F318" s="105"/>
      <c r="G318" s="7"/>
      <c r="H318" s="7"/>
      <c r="I318" s="7"/>
      <c r="J318" s="5" t="str">
        <f>IFERROR((Tabel1[[#This Row],[Contracturen per week]]-Tabel1[[#This Row],[Contracturen per week min verlofuren per week]])/Tabel1[[#This Row],[Normuren per week]]," ")</f>
        <v xml:space="preserve"> </v>
      </c>
      <c r="K318" s="59"/>
      <c r="L318" s="59"/>
      <c r="M318" s="59"/>
      <c r="N318" s="6"/>
      <c r="P318" s="4"/>
    </row>
    <row r="319" spans="2:16" ht="18" customHeight="1" x14ac:dyDescent="0.25">
      <c r="B319" s="6"/>
      <c r="C319" s="7"/>
      <c r="D319" s="7"/>
      <c r="E319" s="9"/>
      <c r="F319" s="105"/>
      <c r="G319" s="7"/>
      <c r="H319" s="7"/>
      <c r="I319" s="7"/>
      <c r="J319" s="5" t="str">
        <f>IFERROR((Tabel1[[#This Row],[Contracturen per week]]-Tabel1[[#This Row],[Contracturen per week min verlofuren per week]])/Tabel1[[#This Row],[Normuren per week]]," ")</f>
        <v xml:space="preserve"> </v>
      </c>
      <c r="K319" s="59"/>
      <c r="L319" s="59"/>
      <c r="M319" s="59"/>
      <c r="N319" s="6"/>
      <c r="P319" s="4"/>
    </row>
  </sheetData>
  <phoneticPr fontId="3" type="noConversion"/>
  <conditionalFormatting sqref="G17:G319 H16 G4:G13">
    <cfRule type="cellIs" dxfId="26" priority="13" operator="lessThan">
      <formula>36</formula>
    </cfRule>
  </conditionalFormatting>
  <conditionalFormatting sqref="K4:L319">
    <cfRule type="expression" dxfId="25" priority="5">
      <formula>AND($J4&lt;&gt;0,$K4="Einde")</formula>
    </cfRule>
    <cfRule type="expression" dxfId="24" priority="12">
      <formula>AND($K4&lt;&gt;"Einde",$J4=0)</formula>
    </cfRule>
  </conditionalFormatting>
  <conditionalFormatting sqref="H17:H319 H4:H13">
    <cfRule type="expression" dxfId="23" priority="10">
      <formula>$H4&gt;$G4</formula>
    </cfRule>
  </conditionalFormatting>
  <conditionalFormatting sqref="G14">
    <cfRule type="cellIs" dxfId="22" priority="4" operator="lessThan">
      <formula>36</formula>
    </cfRule>
  </conditionalFormatting>
  <conditionalFormatting sqref="H14">
    <cfRule type="expression" dxfId="21" priority="3">
      <formula>$H14&gt;$G14</formula>
    </cfRule>
  </conditionalFormatting>
  <conditionalFormatting sqref="I16">
    <cfRule type="expression" dxfId="20" priority="17">
      <formula>$I16&gt;$H16</formula>
    </cfRule>
  </conditionalFormatting>
  <conditionalFormatting sqref="G15">
    <cfRule type="cellIs" dxfId="19" priority="2" operator="lessThan">
      <formula>36</formula>
    </cfRule>
  </conditionalFormatting>
  <conditionalFormatting sqref="H15">
    <cfRule type="expression" dxfId="18" priority="1">
      <formula>$H15&gt;$G15</formula>
    </cfRule>
  </conditionalFormatting>
  <dataValidations count="2">
    <dataValidation type="custom" errorStyle="warning" allowBlank="1" showInputMessage="1" showErrorMessage="1" errorTitle="Contracturen &gt; normuren" error="De contracturen mogen niet hoger zijn dan de normuren. Controleer of u dezelfde contract- en normuren meegeeft als in uw salarispakket. Pas dit indien nodig aan." sqref="I16" xr:uid="{8E4715EA-CAD8-48B3-837D-E0230555EE0D}">
      <formula1>I16&lt;=H16</formula1>
    </dataValidation>
    <dataValidation type="custom" errorStyle="warning" allowBlank="1" showInputMessage="1" showErrorMessage="1" errorTitle="Einde moet 0% zijn" error="Als het ouderschapsverlof eindigt dan moet het percentage 0% zijn" sqref="J4:J319" xr:uid="{91CCA7ED-10CB-4ED4-8259-E95026708BCE}">
      <formula1>AND(J4&lt;&gt;0,K4="Einde OSV")</formula1>
    </dataValidation>
  </dataValidation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ErrorMessage="1" promptTitle="Kies een optie" xr:uid="{00000000-0002-0000-0000-000000000000}">
          <x14:formula1>
            <xm:f>Lijst!$E$2:$E$4</xm:f>
          </x14:formula1>
          <xm:sqref>M4:M319</xm:sqref>
        </x14:dataValidation>
        <x14:dataValidation type="list" allowBlank="1" showErrorMessage="1" promptTitle="Kies een optie" xr:uid="{B9E8DA3D-632C-47CE-AF10-8AF728B2DA2B}">
          <x14:formula1>
            <xm:f>Lijst!$A$2:$A$4</xm:f>
          </x14:formula1>
          <xm:sqref>K4:K319</xm:sqref>
        </x14:dataValidation>
        <x14:dataValidation type="list" allowBlank="1" showErrorMessage="1" promptTitle="Kies een optie" xr:uid="{1B589608-398D-45A8-B5CD-FC97820810F4}">
          <x14:formula1>
            <xm:f>Lijst!$C$2:$C$8</xm:f>
          </x14:formula1>
          <xm:sqref>L4:L319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808D-E9F0-4211-A535-AD5E8E814D0E}">
  <dimension ref="A1:O187"/>
  <sheetViews>
    <sheetView workbookViewId="0">
      <selection activeCell="F97" sqref="F97"/>
    </sheetView>
  </sheetViews>
  <sheetFormatPr defaultRowHeight="15" x14ac:dyDescent="0.25"/>
  <cols>
    <col min="2" max="2" width="13.7109375" customWidth="1"/>
    <col min="3" max="3" width="16.42578125" customWidth="1"/>
    <col min="4" max="4" width="72.5703125" customWidth="1"/>
    <col min="5" max="5" width="41.140625" bestFit="1" customWidth="1"/>
    <col min="6" max="6" width="36.7109375" customWidth="1"/>
    <col min="7" max="7" width="55.42578125" bestFit="1" customWidth="1"/>
    <col min="8" max="8" width="38.7109375" bestFit="1" customWidth="1"/>
    <col min="9" max="25" width="9.140625" bestFit="1" customWidth="1"/>
    <col min="26" max="26" width="11.5703125" customWidth="1"/>
  </cols>
  <sheetData>
    <row r="1" spans="1:7" s="12" customFormat="1" ht="19.5" x14ac:dyDescent="0.3">
      <c r="A1" s="13" t="s">
        <v>64</v>
      </c>
      <c r="B1" s="13" t="s">
        <v>65</v>
      </c>
      <c r="G1" s="11"/>
    </row>
    <row r="2" spans="1:7" s="12" customFormat="1" ht="19.5" x14ac:dyDescent="0.3">
      <c r="A2" s="13"/>
      <c r="B2" s="13"/>
      <c r="G2" s="11"/>
    </row>
    <row r="3" spans="1:7" s="12" customFormat="1" ht="30.75" customHeight="1" x14ac:dyDescent="0.3">
      <c r="A3" s="13"/>
      <c r="B3" s="119" t="s">
        <v>179</v>
      </c>
      <c r="C3" s="119"/>
      <c r="D3" s="119"/>
      <c r="E3" s="119"/>
      <c r="F3" s="119"/>
      <c r="G3" s="11"/>
    </row>
    <row r="4" spans="1:7" s="12" customFormat="1" ht="15" customHeight="1" x14ac:dyDescent="0.3">
      <c r="A4" s="13"/>
      <c r="B4" s="11" t="s">
        <v>66</v>
      </c>
      <c r="C4" s="12" t="s">
        <v>149</v>
      </c>
      <c r="G4" s="11"/>
    </row>
    <row r="5" spans="1:7" s="12" customFormat="1" ht="15" customHeight="1" x14ac:dyDescent="0.3">
      <c r="A5" s="13"/>
      <c r="B5" s="13"/>
      <c r="C5" s="12" t="s">
        <v>158</v>
      </c>
      <c r="G5" s="11"/>
    </row>
    <row r="6" spans="1:7" s="12" customFormat="1" ht="15" customHeight="1" x14ac:dyDescent="0.3">
      <c r="A6" s="13"/>
      <c r="B6" s="13"/>
      <c r="G6" s="11"/>
    </row>
    <row r="7" spans="1:7" s="12" customFormat="1" ht="15" customHeight="1" x14ac:dyDescent="0.3">
      <c r="A7" s="13"/>
      <c r="B7" s="11" t="s">
        <v>67</v>
      </c>
      <c r="C7" s="12" t="s">
        <v>150</v>
      </c>
      <c r="G7" s="11"/>
    </row>
    <row r="8" spans="1:7" s="12" customFormat="1" ht="15" customHeight="1" x14ac:dyDescent="0.3">
      <c r="A8" s="13"/>
      <c r="B8" s="13"/>
      <c r="C8" s="12" t="s">
        <v>180</v>
      </c>
      <c r="G8" s="11"/>
    </row>
    <row r="9" spans="1:7" s="12" customFormat="1" ht="15" customHeight="1" x14ac:dyDescent="0.3">
      <c r="A9" s="13"/>
      <c r="B9" s="13"/>
      <c r="G9" s="11"/>
    </row>
    <row r="10" spans="1:7" s="12" customFormat="1" ht="15" customHeight="1" x14ac:dyDescent="0.3">
      <c r="A10" s="13"/>
      <c r="B10" s="11" t="s">
        <v>151</v>
      </c>
      <c r="C10" s="12" t="s">
        <v>152</v>
      </c>
      <c r="G10" s="11"/>
    </row>
    <row r="11" spans="1:7" s="12" customFormat="1" ht="30" customHeight="1" x14ac:dyDescent="0.3">
      <c r="A11" s="13"/>
      <c r="B11" s="13"/>
      <c r="C11" s="144" t="s">
        <v>154</v>
      </c>
      <c r="D11" s="144"/>
      <c r="E11" s="144"/>
      <c r="F11" s="144"/>
      <c r="G11" s="11"/>
    </row>
    <row r="12" spans="1:7" s="12" customFormat="1" ht="15" customHeight="1" x14ac:dyDescent="0.3">
      <c r="A12" s="13"/>
      <c r="B12" s="13"/>
      <c r="G12" s="11"/>
    </row>
    <row r="13" spans="1:7" s="12" customFormat="1" ht="15" customHeight="1" x14ac:dyDescent="0.25">
      <c r="B13" s="143" t="s">
        <v>153</v>
      </c>
      <c r="C13" s="143"/>
      <c r="D13" s="143"/>
      <c r="E13" s="143"/>
      <c r="F13" s="111"/>
    </row>
    <row r="14" spans="1:7" s="12" customFormat="1" x14ac:dyDescent="0.25">
      <c r="A14" s="25"/>
      <c r="B14" s="11"/>
      <c r="C14"/>
    </row>
    <row r="15" spans="1:7" s="12" customFormat="1" x14ac:dyDescent="0.25">
      <c r="B15" s="68" t="s">
        <v>68</v>
      </c>
      <c r="C15" s="26"/>
      <c r="D15" s="26"/>
      <c r="E15" s="26"/>
    </row>
    <row r="16" spans="1:7" s="12" customFormat="1" x14ac:dyDescent="0.25">
      <c r="B16" s="69" t="s">
        <v>69</v>
      </c>
      <c r="C16" s="27"/>
      <c r="D16" s="27"/>
      <c r="E16" s="27"/>
    </row>
    <row r="17" spans="2:5" s="12" customFormat="1" x14ac:dyDescent="0.25"/>
    <row r="18" spans="2:5" s="12" customFormat="1" x14ac:dyDescent="0.25">
      <c r="B18" s="12" t="s">
        <v>70</v>
      </c>
    </row>
    <row r="19" spans="2:5" s="12" customFormat="1" x14ac:dyDescent="0.25">
      <c r="B19" s="12" t="s">
        <v>71</v>
      </c>
    </row>
    <row r="20" spans="2:5" s="12" customFormat="1" x14ac:dyDescent="0.25"/>
    <row r="21" spans="2:5" s="12" customFormat="1" x14ac:dyDescent="0.25">
      <c r="B21" s="12" t="s">
        <v>72</v>
      </c>
    </row>
    <row r="22" spans="2:5" s="12" customFormat="1" x14ac:dyDescent="0.25">
      <c r="B22" s="12" t="s">
        <v>73</v>
      </c>
    </row>
    <row r="23" spans="2:5" s="12" customFormat="1" x14ac:dyDescent="0.25">
      <c r="B23" s="12" t="s">
        <v>74</v>
      </c>
    </row>
    <row r="24" spans="2:5" s="12" customFormat="1" x14ac:dyDescent="0.25">
      <c r="B24" s="97" t="s">
        <v>75</v>
      </c>
      <c r="C24" s="97"/>
      <c r="D24" s="97"/>
      <c r="E24" s="97"/>
    </row>
    <row r="25" spans="2:5" s="12" customFormat="1" x14ac:dyDescent="0.25">
      <c r="B25" s="28" t="s">
        <v>191</v>
      </c>
      <c r="C25" s="28"/>
      <c r="D25" s="28"/>
      <c r="E25" s="28"/>
    </row>
    <row r="27" spans="2:5" s="12" customFormat="1" x14ac:dyDescent="0.25">
      <c r="B27" s="61"/>
      <c r="C27" s="62" t="s">
        <v>76</v>
      </c>
      <c r="D27" s="62" t="s">
        <v>77</v>
      </c>
    </row>
    <row r="28" spans="2:5" s="12" customFormat="1" x14ac:dyDescent="0.25">
      <c r="B28" s="85" t="s">
        <v>78</v>
      </c>
      <c r="C28" s="63" t="s">
        <v>79</v>
      </c>
      <c r="D28" s="63" t="s">
        <v>80</v>
      </c>
    </row>
    <row r="29" spans="2:5" s="12" customFormat="1" x14ac:dyDescent="0.25">
      <c r="B29" s="85" t="s">
        <v>81</v>
      </c>
      <c r="C29" s="61" t="s">
        <v>79</v>
      </c>
      <c r="D29" s="63" t="s">
        <v>82</v>
      </c>
    </row>
    <row r="30" spans="2:5" s="12" customFormat="1" x14ac:dyDescent="0.25">
      <c r="B30" s="85" t="s">
        <v>83</v>
      </c>
      <c r="C30" s="63" t="s">
        <v>84</v>
      </c>
      <c r="D30" s="63" t="s">
        <v>85</v>
      </c>
    </row>
    <row r="31" spans="2:5" s="12" customFormat="1" x14ac:dyDescent="0.25">
      <c r="B31" s="85" t="s">
        <v>86</v>
      </c>
      <c r="C31" s="61" t="s">
        <v>84</v>
      </c>
      <c r="D31" s="63" t="s">
        <v>87</v>
      </c>
    </row>
    <row r="32" spans="2:5" s="12" customFormat="1" x14ac:dyDescent="0.25"/>
    <row r="33" spans="1:6" s="12" customFormat="1" x14ac:dyDescent="0.25">
      <c r="A33" s="25" t="s">
        <v>88</v>
      </c>
      <c r="B33" s="25"/>
      <c r="C33" s="25"/>
    </row>
    <row r="34" spans="1:6" s="12" customFormat="1" x14ac:dyDescent="0.25">
      <c r="D34" s="32"/>
      <c r="E34" s="60"/>
      <c r="F34" s="33"/>
    </row>
    <row r="35" spans="1:6" s="12" customFormat="1" x14ac:dyDescent="0.25">
      <c r="B35" s="56" t="s">
        <v>78</v>
      </c>
      <c r="C35" s="27"/>
      <c r="D35" s="12" t="s">
        <v>89</v>
      </c>
    </row>
    <row r="36" spans="1:6" s="12" customFormat="1" x14ac:dyDescent="0.25">
      <c r="B36" s="11"/>
      <c r="D36" s="12" t="str">
        <f>D28</f>
        <v>Uw werknemer neemt vanaf de 1e van de maand de hele maand verlof op.</v>
      </c>
    </row>
    <row r="37" spans="1:6" s="12" customFormat="1" x14ac:dyDescent="0.25">
      <c r="B37" s="11"/>
    </row>
    <row r="38" spans="1:6" s="12" customFormat="1" x14ac:dyDescent="0.25">
      <c r="B38" s="56" t="s">
        <v>90</v>
      </c>
      <c r="C38" s="27"/>
      <c r="D38" s="12" t="s">
        <v>91</v>
      </c>
    </row>
    <row r="39" spans="1:6" s="12" customFormat="1" x14ac:dyDescent="0.25">
      <c r="D39" s="12" t="s">
        <v>192</v>
      </c>
    </row>
    <row r="40" spans="1:6" s="12" customFormat="1" x14ac:dyDescent="0.25">
      <c r="D40" s="12" t="s">
        <v>92</v>
      </c>
    </row>
    <row r="41" spans="1:6" s="12" customFormat="1" x14ac:dyDescent="0.25">
      <c r="D41" s="12" t="s">
        <v>93</v>
      </c>
    </row>
    <row r="42" spans="1:6" s="12" customFormat="1" x14ac:dyDescent="0.25"/>
    <row r="43" spans="1:6" s="12" customFormat="1" x14ac:dyDescent="0.25">
      <c r="D43" s="11" t="s">
        <v>193</v>
      </c>
    </row>
    <row r="44" spans="1:6" s="12" customFormat="1" x14ac:dyDescent="0.25"/>
    <row r="45" spans="1:6" s="12" customFormat="1" x14ac:dyDescent="0.25"/>
    <row r="46" spans="1:6" s="12" customFormat="1" x14ac:dyDescent="0.25"/>
    <row r="47" spans="1:6" s="12" customFormat="1" x14ac:dyDescent="0.25"/>
    <row r="48" spans="1:6" s="12" customFormat="1" x14ac:dyDescent="0.25">
      <c r="D48" s="61"/>
      <c r="E48" s="62" t="s">
        <v>94</v>
      </c>
      <c r="F48" s="62" t="s">
        <v>95</v>
      </c>
    </row>
    <row r="49" spans="2:6" s="12" customFormat="1" x14ac:dyDescent="0.25">
      <c r="D49" s="62" t="s">
        <v>56</v>
      </c>
      <c r="E49" s="99">
        <v>38</v>
      </c>
      <c r="F49" s="63">
        <f>E49</f>
        <v>38</v>
      </c>
    </row>
    <row r="50" spans="2:6" s="12" customFormat="1" x14ac:dyDescent="0.25">
      <c r="D50" s="62" t="s">
        <v>57</v>
      </c>
      <c r="E50" s="99">
        <v>36</v>
      </c>
      <c r="F50" s="63">
        <f>E50</f>
        <v>36</v>
      </c>
    </row>
    <row r="51" spans="2:6" s="12" customFormat="1" x14ac:dyDescent="0.25">
      <c r="D51" s="62" t="s">
        <v>96</v>
      </c>
      <c r="E51" s="63">
        <f>E50</f>
        <v>36</v>
      </c>
      <c r="F51" s="99">
        <v>22</v>
      </c>
    </row>
    <row r="52" spans="2:6" s="12" customFormat="1" x14ac:dyDescent="0.25">
      <c r="D52" s="62" t="s">
        <v>97</v>
      </c>
      <c r="E52" s="64">
        <f>E51/E49*100%</f>
        <v>0.94736842105263153</v>
      </c>
      <c r="F52" s="64">
        <f>F51/F49*100%</f>
        <v>0.57894736842105265</v>
      </c>
    </row>
    <row r="53" spans="2:6" s="12" customFormat="1" x14ac:dyDescent="0.25"/>
    <row r="54" spans="2:6" s="12" customFormat="1" x14ac:dyDescent="0.25">
      <c r="D54" s="11" t="s">
        <v>98</v>
      </c>
    </row>
    <row r="55" spans="2:6" s="12" customFormat="1" x14ac:dyDescent="0.25">
      <c r="D55" s="139" t="s">
        <v>99</v>
      </c>
      <c r="E55" s="140"/>
      <c r="F55" s="29"/>
    </row>
    <row r="56" spans="2:6" s="12" customFormat="1" x14ac:dyDescent="0.25">
      <c r="D56" s="141" t="s">
        <v>100</v>
      </c>
      <c r="E56" s="142"/>
      <c r="F56" s="29" t="s">
        <v>101</v>
      </c>
    </row>
    <row r="57" spans="2:6" s="12" customFormat="1" x14ac:dyDescent="0.25">
      <c r="D57" s="48" t="s">
        <v>102</v>
      </c>
      <c r="E57" s="49" t="s">
        <v>103</v>
      </c>
      <c r="F57" s="29" t="s">
        <v>104</v>
      </c>
    </row>
    <row r="58" spans="2:6" s="12" customFormat="1" x14ac:dyDescent="0.25">
      <c r="D58" s="47">
        <f>F51</f>
        <v>22</v>
      </c>
      <c r="E58" s="47">
        <v>4.3333000000000004</v>
      </c>
      <c r="F58" s="34">
        <f>D58*E58</f>
        <v>95.332600000000014</v>
      </c>
    </row>
    <row r="59" spans="2:6" s="12" customFormat="1" x14ac:dyDescent="0.25">
      <c r="D59" s="40"/>
      <c r="E59" s="40"/>
      <c r="F59" s="40"/>
    </row>
    <row r="60" spans="2:6" s="12" customFormat="1" x14ac:dyDescent="0.25">
      <c r="D60" s="129" t="s">
        <v>105</v>
      </c>
      <c r="E60" s="130"/>
      <c r="F60" s="29"/>
    </row>
    <row r="61" spans="2:6" s="12" customFormat="1" x14ac:dyDescent="0.25">
      <c r="D61" s="127" t="s">
        <v>106</v>
      </c>
      <c r="E61" s="128"/>
      <c r="F61" s="29" t="s">
        <v>101</v>
      </c>
    </row>
    <row r="62" spans="2:6" s="12" customFormat="1" x14ac:dyDescent="0.25">
      <c r="D62" s="95" t="s">
        <v>107</v>
      </c>
      <c r="E62" s="36" t="s">
        <v>108</v>
      </c>
      <c r="F62" s="29" t="s">
        <v>109</v>
      </c>
    </row>
    <row r="63" spans="2:6" s="12" customFormat="1" x14ac:dyDescent="0.25">
      <c r="B63" s="86" t="s">
        <v>110</v>
      </c>
      <c r="D63" s="98">
        <v>2500</v>
      </c>
      <c r="E63" s="96">
        <f>F52</f>
        <v>0.57894736842105265</v>
      </c>
      <c r="F63" s="31">
        <f>D63*E63</f>
        <v>1447.3684210526317</v>
      </c>
    </row>
    <row r="64" spans="2:6" s="12" customFormat="1" x14ac:dyDescent="0.25"/>
    <row r="65" spans="1:11" s="12" customFormat="1" x14ac:dyDescent="0.25">
      <c r="B65" s="56" t="s">
        <v>81</v>
      </c>
      <c r="C65" s="27"/>
      <c r="D65" s="12" t="s">
        <v>89</v>
      </c>
      <c r="H65" s="73"/>
      <c r="K65" s="73"/>
    </row>
    <row r="66" spans="1:11" s="12" customFormat="1" x14ac:dyDescent="0.25">
      <c r="B66" s="11"/>
      <c r="D66" s="12" t="str">
        <f>D29</f>
        <v>Uw werknemer neemt niet vanaf het begin of tot het einde van de maand verlof op.</v>
      </c>
    </row>
    <row r="67" spans="1:11" s="12" customFormat="1" x14ac:dyDescent="0.25">
      <c r="B67" s="11"/>
    </row>
    <row r="68" spans="1:11" s="12" customFormat="1" x14ac:dyDescent="0.25">
      <c r="B68" s="56" t="s">
        <v>111</v>
      </c>
      <c r="C68" s="27"/>
    </row>
    <row r="69" spans="1:11" s="12" customFormat="1" x14ac:dyDescent="0.25">
      <c r="D69" s="12" t="s">
        <v>112</v>
      </c>
      <c r="H69" s="73"/>
      <c r="I69" s="73"/>
      <c r="J69" s="73"/>
      <c r="K69" s="73"/>
    </row>
    <row r="70" spans="1:11" s="12" customFormat="1" x14ac:dyDescent="0.25">
      <c r="A70" s="17"/>
      <c r="D70" s="12" t="s">
        <v>113</v>
      </c>
    </row>
    <row r="71" spans="1:11" s="12" customFormat="1" x14ac:dyDescent="0.25">
      <c r="A71" s="17"/>
      <c r="D71" s="12" t="s">
        <v>192</v>
      </c>
    </row>
    <row r="72" spans="1:11" s="12" customFormat="1" x14ac:dyDescent="0.25">
      <c r="D72" s="12" t="s">
        <v>92</v>
      </c>
    </row>
    <row r="73" spans="1:11" s="12" customFormat="1" x14ac:dyDescent="0.25">
      <c r="D73" s="12" t="s">
        <v>114</v>
      </c>
    </row>
    <row r="74" spans="1:11" s="12" customFormat="1" x14ac:dyDescent="0.25"/>
    <row r="75" spans="1:11" s="12" customFormat="1" x14ac:dyDescent="0.25">
      <c r="D75" s="11" t="s">
        <v>193</v>
      </c>
    </row>
    <row r="76" spans="1:11" s="12" customFormat="1" x14ac:dyDescent="0.25"/>
    <row r="77" spans="1:11" s="12" customFormat="1" x14ac:dyDescent="0.25"/>
    <row r="78" spans="1:11" s="12" customFormat="1" x14ac:dyDescent="0.25"/>
    <row r="79" spans="1:11" s="12" customFormat="1" x14ac:dyDescent="0.25"/>
    <row r="80" spans="1:11" s="12" customFormat="1" x14ac:dyDescent="0.25">
      <c r="D80" s="61"/>
      <c r="E80" s="62" t="s">
        <v>94</v>
      </c>
      <c r="F80" s="62" t="s">
        <v>95</v>
      </c>
    </row>
    <row r="81" spans="4:8" s="12" customFormat="1" x14ac:dyDescent="0.25">
      <c r="D81" s="62" t="s">
        <v>56</v>
      </c>
      <c r="E81" s="99">
        <v>38</v>
      </c>
      <c r="F81" s="63">
        <f>E81</f>
        <v>38</v>
      </c>
    </row>
    <row r="82" spans="4:8" s="12" customFormat="1" x14ac:dyDescent="0.25">
      <c r="D82" s="62" t="s">
        <v>57</v>
      </c>
      <c r="E82" s="99">
        <v>36</v>
      </c>
      <c r="F82" s="63">
        <f>E82</f>
        <v>36</v>
      </c>
    </row>
    <row r="83" spans="4:8" s="12" customFormat="1" x14ac:dyDescent="0.25">
      <c r="D83" s="62" t="s">
        <v>96</v>
      </c>
      <c r="E83" s="63">
        <f>E82</f>
        <v>36</v>
      </c>
      <c r="F83" s="99">
        <v>22</v>
      </c>
    </row>
    <row r="84" spans="4:8" s="12" customFormat="1" x14ac:dyDescent="0.25">
      <c r="D84" s="62" t="s">
        <v>97</v>
      </c>
      <c r="E84" s="64">
        <f>E83/E81*100%</f>
        <v>0.94736842105263153</v>
      </c>
      <c r="F84" s="64">
        <f>F83/F81*100%</f>
        <v>0.57894736842105265</v>
      </c>
    </row>
    <row r="85" spans="4:8" s="12" customFormat="1" x14ac:dyDescent="0.25"/>
    <row r="86" spans="4:8" s="12" customFormat="1" x14ac:dyDescent="0.25"/>
    <row r="87" spans="4:8" s="12" customFormat="1" x14ac:dyDescent="0.25">
      <c r="D87" s="131" t="s">
        <v>115</v>
      </c>
      <c r="E87" s="132"/>
      <c r="G87" s="133" t="s">
        <v>116</v>
      </c>
      <c r="H87" s="134"/>
    </row>
    <row r="88" spans="4:8" s="12" customFormat="1" x14ac:dyDescent="0.25">
      <c r="D88" s="135" t="s">
        <v>100</v>
      </c>
      <c r="E88" s="136"/>
      <c r="G88" s="137" t="s">
        <v>117</v>
      </c>
      <c r="H88" s="138"/>
    </row>
    <row r="89" spans="4:8" s="12" customFormat="1" x14ac:dyDescent="0.25">
      <c r="D89" s="50"/>
      <c r="E89" s="51" t="s">
        <v>118</v>
      </c>
      <c r="G89" s="35"/>
      <c r="H89" s="36" t="s">
        <v>118</v>
      </c>
    </row>
    <row r="90" spans="4:8" s="12" customFormat="1" x14ac:dyDescent="0.25">
      <c r="D90" s="52" t="s">
        <v>119</v>
      </c>
      <c r="E90" s="100">
        <v>30</v>
      </c>
      <c r="G90" s="37" t="s">
        <v>119</v>
      </c>
      <c r="H90" s="38">
        <f>E90</f>
        <v>30</v>
      </c>
    </row>
    <row r="91" spans="4:8" s="12" customFormat="1" x14ac:dyDescent="0.25">
      <c r="D91" s="52" t="s">
        <v>159</v>
      </c>
      <c r="E91" s="100">
        <v>5</v>
      </c>
      <c r="G91" s="37" t="s">
        <v>159</v>
      </c>
      <c r="H91" s="38">
        <f>E91</f>
        <v>5</v>
      </c>
    </row>
    <row r="92" spans="4:8" s="12" customFormat="1" x14ac:dyDescent="0.25">
      <c r="D92" s="52" t="s">
        <v>160</v>
      </c>
      <c r="E92" s="53">
        <f>E90-E91</f>
        <v>25</v>
      </c>
      <c r="G92" s="37" t="s">
        <v>160</v>
      </c>
      <c r="H92" s="38">
        <f>E92</f>
        <v>25</v>
      </c>
    </row>
    <row r="93" spans="4:8" s="12" customFormat="1" x14ac:dyDescent="0.25">
      <c r="D93" s="123"/>
      <c r="E93" s="124"/>
      <c r="G93" s="89"/>
      <c r="H93" s="90"/>
    </row>
    <row r="94" spans="4:8" s="12" customFormat="1" x14ac:dyDescent="0.25">
      <c r="D94" s="52"/>
      <c r="E94" s="115" t="s">
        <v>120</v>
      </c>
      <c r="F94" s="110"/>
      <c r="G94" s="37"/>
      <c r="H94" s="92" t="s">
        <v>116</v>
      </c>
    </row>
    <row r="95" spans="4:8" s="12" customFormat="1" x14ac:dyDescent="0.25">
      <c r="D95" s="52" t="s">
        <v>57</v>
      </c>
      <c r="E95" s="53">
        <f>E82</f>
        <v>36</v>
      </c>
      <c r="F95" s="110"/>
      <c r="G95" s="39" t="s">
        <v>121</v>
      </c>
      <c r="H95" s="101">
        <v>2500</v>
      </c>
    </row>
    <row r="96" spans="4:8" s="12" customFormat="1" x14ac:dyDescent="0.25">
      <c r="D96" s="52" t="s">
        <v>122</v>
      </c>
      <c r="E96" s="87">
        <f>E95*4.3333</f>
        <v>155.99880000000002</v>
      </c>
      <c r="F96" s="40"/>
      <c r="G96" s="112" t="str">
        <f>_xlfn.CONCAT("Regelingloon o.b.v. ",F82, " uur")</f>
        <v>Regelingloon o.b.v. 36 uur</v>
      </c>
      <c r="H96" s="71">
        <f>E84*H95</f>
        <v>2368.4210526315787</v>
      </c>
    </row>
    <row r="97" spans="2:14" s="12" customFormat="1" x14ac:dyDescent="0.25">
      <c r="D97" s="52" t="s">
        <v>161</v>
      </c>
      <c r="E97" s="53">
        <f>E83</f>
        <v>36</v>
      </c>
      <c r="G97" s="112" t="str">
        <f>_xlfn.CONCAT("Regelingloon o.b.v. parttime percentage ",ROUND(F84*100,2), "% (tijdens verlof)")</f>
        <v>Regelingloon o.b.v. parttime percentage 57,89% (tijdens verlof)</v>
      </c>
      <c r="H97" s="72">
        <f>H95*F84</f>
        <v>1447.3684210526317</v>
      </c>
    </row>
    <row r="98" spans="2:14" s="12" customFormat="1" x14ac:dyDescent="0.25">
      <c r="D98" s="52" t="s">
        <v>162</v>
      </c>
      <c r="E98" s="53">
        <f>F83</f>
        <v>22</v>
      </c>
      <c r="G98" s="125"/>
      <c r="H98" s="126"/>
    </row>
    <row r="99" spans="2:14" s="12" customFormat="1" x14ac:dyDescent="0.25">
      <c r="D99" s="52" t="s">
        <v>163</v>
      </c>
      <c r="E99" s="87">
        <f>E97*4.3333</f>
        <v>155.99880000000002</v>
      </c>
      <c r="G99" s="37" t="str">
        <f>_xlfn.CONCAT("Regelingloon bij ", H91," dagen zonder verlof in de maand")</f>
        <v>Regelingloon bij 5 dagen zonder verlof in de maand</v>
      </c>
      <c r="H99" s="71" t="str">
        <f>_xlfn.CONCAT(DOLLAR(H91/H90*H96)," (",H91, "/",H90, " * ",DOLLAR(H96),")")</f>
        <v>€ 394,74 (5/30 * € 2.368,42)</v>
      </c>
    </row>
    <row r="100" spans="2:14" s="12" customFormat="1" x14ac:dyDescent="0.25">
      <c r="D100" s="52" t="s">
        <v>164</v>
      </c>
      <c r="E100" s="87">
        <f>E98*4.3333</f>
        <v>95.332600000000014</v>
      </c>
      <c r="G100" s="37" t="str">
        <f>_xlfn.CONCAT("Regelingloon bij ", H92, " dagen met verlof in de maand")</f>
        <v>Regelingloon bij 25 dagen met verlof in de maand</v>
      </c>
      <c r="H100" s="71" t="str">
        <f>_xlfn.CONCAT(DOLLAR(H92/H90*H97)," (",H92, "/",H90, " * ",DOLLAR(H97),")")</f>
        <v>€ 1.206,14 (25/30 * € 1.447,37)</v>
      </c>
    </row>
    <row r="101" spans="2:14" s="12" customFormat="1" x14ac:dyDescent="0.25">
      <c r="D101" s="54" t="s">
        <v>123</v>
      </c>
      <c r="E101" s="88">
        <f>((E91/E90)*E99)+((E92/E90)*E100)</f>
        <v>105.44363333333334</v>
      </c>
      <c r="G101" s="41" t="s">
        <v>124</v>
      </c>
      <c r="H101" s="42">
        <f>((H91/H90)*H96)+((H92/H90)*H97)</f>
        <v>1600.8771929824563</v>
      </c>
      <c r="N101" s="70"/>
    </row>
    <row r="102" spans="2:14" s="12" customFormat="1" x14ac:dyDescent="0.25">
      <c r="L102" s="70"/>
    </row>
    <row r="103" spans="2:14" s="12" customFormat="1" x14ac:dyDescent="0.25">
      <c r="D103" s="28"/>
      <c r="E103" s="28" t="s">
        <v>104</v>
      </c>
      <c r="G103" s="28"/>
      <c r="H103" s="28" t="s">
        <v>109</v>
      </c>
    </row>
    <row r="104" spans="2:14" s="12" customFormat="1" x14ac:dyDescent="0.25">
      <c r="D104" s="43" t="s">
        <v>125</v>
      </c>
      <c r="E104" s="116">
        <f>E101</f>
        <v>105.44363333333334</v>
      </c>
      <c r="G104" s="43" t="s">
        <v>126</v>
      </c>
      <c r="H104" s="45">
        <f>H101</f>
        <v>1600.8771929824563</v>
      </c>
    </row>
    <row r="105" spans="2:14" s="12" customFormat="1" x14ac:dyDescent="0.25"/>
    <row r="106" spans="2:14" s="12" customFormat="1" x14ac:dyDescent="0.25"/>
    <row r="107" spans="2:14" s="12" customFormat="1" x14ac:dyDescent="0.25">
      <c r="B107" s="86" t="s">
        <v>110</v>
      </c>
      <c r="D107" s="46" t="s">
        <v>165</v>
      </c>
      <c r="E107" s="46"/>
      <c r="F107" s="46"/>
      <c r="G107" s="46"/>
      <c r="H107" s="46"/>
    </row>
    <row r="108" spans="2:14" s="12" customFormat="1" x14ac:dyDescent="0.25"/>
    <row r="109" spans="2:14" s="12" customFormat="1" x14ac:dyDescent="0.25">
      <c r="B109" s="56" t="s">
        <v>83</v>
      </c>
      <c r="C109" s="27"/>
      <c r="D109" s="12" t="s">
        <v>127</v>
      </c>
    </row>
    <row r="110" spans="2:14" s="12" customFormat="1" x14ac:dyDescent="0.25">
      <c r="B110" s="11"/>
      <c r="D110" s="12" t="str">
        <f>D30</f>
        <v>Uw werknemer neemt vanaf de 1e van de periode de hele periode verlof op.</v>
      </c>
    </row>
    <row r="111" spans="2:14" s="12" customFormat="1" x14ac:dyDescent="0.25">
      <c r="B111" s="11"/>
    </row>
    <row r="112" spans="2:14" s="12" customFormat="1" x14ac:dyDescent="0.25">
      <c r="B112" s="56" t="s">
        <v>128</v>
      </c>
      <c r="C112" s="27"/>
      <c r="D112" s="12" t="s">
        <v>166</v>
      </c>
    </row>
    <row r="113" spans="4:15" s="12" customFormat="1" x14ac:dyDescent="0.25">
      <c r="D113" s="12" t="s">
        <v>129</v>
      </c>
    </row>
    <row r="114" spans="4:15" s="12" customFormat="1" x14ac:dyDescent="0.25">
      <c r="D114" s="12" t="s">
        <v>194</v>
      </c>
    </row>
    <row r="115" spans="4:15" s="12" customFormat="1" x14ac:dyDescent="0.25">
      <c r="D115" s="12" t="s">
        <v>167</v>
      </c>
    </row>
    <row r="116" spans="4:15" s="12" customFormat="1" x14ac:dyDescent="0.25">
      <c r="D116" s="12" t="s">
        <v>114</v>
      </c>
      <c r="H116" s="65"/>
      <c r="I116" s="66"/>
      <c r="J116" s="65"/>
      <c r="K116" s="65"/>
    </row>
    <row r="117" spans="4:15" s="12" customFormat="1" x14ac:dyDescent="0.25">
      <c r="H117" s="65"/>
      <c r="I117" s="66"/>
      <c r="J117" s="65"/>
      <c r="K117" s="65"/>
    </row>
    <row r="118" spans="4:15" s="12" customFormat="1" x14ac:dyDescent="0.25">
      <c r="D118" s="11" t="s">
        <v>193</v>
      </c>
      <c r="H118" s="65"/>
      <c r="I118" s="66"/>
      <c r="J118" s="65"/>
      <c r="K118" s="67"/>
      <c r="M118" s="58"/>
      <c r="O118" s="57"/>
    </row>
    <row r="119" spans="4:15" s="12" customFormat="1" x14ac:dyDescent="0.25">
      <c r="H119" s="65"/>
      <c r="I119" s="109"/>
      <c r="J119" s="65"/>
      <c r="K119" s="67"/>
      <c r="M119" s="58"/>
      <c r="O119" s="57"/>
    </row>
    <row r="120" spans="4:15" s="12" customFormat="1" x14ac:dyDescent="0.25">
      <c r="H120" s="65"/>
      <c r="I120" s="66"/>
      <c r="J120" s="65"/>
      <c r="K120" s="67"/>
      <c r="L120" s="58"/>
      <c r="M120" s="58"/>
      <c r="O120" s="57"/>
    </row>
    <row r="121" spans="4:15" s="12" customFormat="1" x14ac:dyDescent="0.25">
      <c r="H121" s="65"/>
      <c r="I121" s="109"/>
      <c r="J121" s="65"/>
      <c r="K121" s="65"/>
    </row>
    <row r="122" spans="4:15" s="12" customFormat="1" x14ac:dyDescent="0.25"/>
    <row r="123" spans="4:15" s="12" customFormat="1" x14ac:dyDescent="0.25">
      <c r="D123" s="11" t="s">
        <v>168</v>
      </c>
    </row>
    <row r="124" spans="4:15" s="12" customFormat="1" x14ac:dyDescent="0.25">
      <c r="D124" s="12" t="s">
        <v>130</v>
      </c>
    </row>
    <row r="125" spans="4:15" s="12" customFormat="1" x14ac:dyDescent="0.25"/>
    <row r="126" spans="4:15" s="12" customFormat="1" x14ac:dyDescent="0.25"/>
    <row r="127" spans="4:15" s="12" customFormat="1" x14ac:dyDescent="0.25">
      <c r="D127" s="61"/>
      <c r="E127" s="62" t="s">
        <v>94</v>
      </c>
      <c r="F127" s="62" t="s">
        <v>95</v>
      </c>
    </row>
    <row r="128" spans="4:15" s="12" customFormat="1" x14ac:dyDescent="0.25">
      <c r="D128" s="62" t="s">
        <v>56</v>
      </c>
      <c r="E128" s="99">
        <v>38</v>
      </c>
      <c r="F128" s="63">
        <v>38</v>
      </c>
    </row>
    <row r="129" spans="2:6" s="12" customFormat="1" x14ac:dyDescent="0.25">
      <c r="D129" s="62" t="s">
        <v>57</v>
      </c>
      <c r="E129" s="99">
        <v>36</v>
      </c>
      <c r="F129" s="63">
        <f>E129</f>
        <v>36</v>
      </c>
    </row>
    <row r="130" spans="2:6" s="12" customFormat="1" x14ac:dyDescent="0.25">
      <c r="D130" s="62" t="s">
        <v>96</v>
      </c>
      <c r="E130" s="63">
        <f>E129</f>
        <v>36</v>
      </c>
      <c r="F130" s="99">
        <v>22</v>
      </c>
    </row>
    <row r="131" spans="2:6" s="12" customFormat="1" x14ac:dyDescent="0.25">
      <c r="D131" s="62" t="s">
        <v>97</v>
      </c>
      <c r="E131" s="64">
        <f>E130/E128*100%</f>
        <v>0.94736842105263153</v>
      </c>
      <c r="F131" s="64">
        <f>F130/F128*100%</f>
        <v>0.57894736842105265</v>
      </c>
    </row>
    <row r="132" spans="2:6" s="12" customFormat="1" x14ac:dyDescent="0.25">
      <c r="D132" s="11" t="s">
        <v>98</v>
      </c>
    </row>
    <row r="133" spans="2:6" s="12" customFormat="1" x14ac:dyDescent="0.25">
      <c r="D133" s="11"/>
    </row>
    <row r="134" spans="2:6" s="12" customFormat="1" x14ac:dyDescent="0.25">
      <c r="D134" s="139" t="s">
        <v>99</v>
      </c>
      <c r="E134" s="140"/>
      <c r="F134" s="29"/>
    </row>
    <row r="135" spans="2:6" s="12" customFormat="1" x14ac:dyDescent="0.25">
      <c r="D135" s="141" t="s">
        <v>100</v>
      </c>
      <c r="E135" s="142"/>
      <c r="F135" s="29" t="s">
        <v>101</v>
      </c>
    </row>
    <row r="136" spans="2:6" s="12" customFormat="1" x14ac:dyDescent="0.25">
      <c r="D136" s="48" t="s">
        <v>169</v>
      </c>
      <c r="E136" s="49" t="s">
        <v>131</v>
      </c>
      <c r="F136" s="29" t="s">
        <v>170</v>
      </c>
    </row>
    <row r="137" spans="2:6" s="12" customFormat="1" x14ac:dyDescent="0.25">
      <c r="D137" s="47">
        <f>E130</f>
        <v>36</v>
      </c>
      <c r="E137" s="47">
        <v>4</v>
      </c>
      <c r="F137" s="30">
        <f>D137*E137</f>
        <v>144</v>
      </c>
    </row>
    <row r="138" spans="2:6" s="12" customFormat="1" x14ac:dyDescent="0.25">
      <c r="D138" s="40"/>
      <c r="E138" s="40"/>
      <c r="F138" s="40"/>
    </row>
    <row r="139" spans="2:6" s="12" customFormat="1" x14ac:dyDescent="0.25">
      <c r="D139" s="129" t="s">
        <v>105</v>
      </c>
      <c r="E139" s="130"/>
      <c r="F139" s="29"/>
    </row>
    <row r="140" spans="2:6" s="12" customFormat="1" x14ac:dyDescent="0.25">
      <c r="D140" s="127" t="s">
        <v>106</v>
      </c>
      <c r="E140" s="128"/>
      <c r="F140" s="29" t="s">
        <v>101</v>
      </c>
    </row>
    <row r="141" spans="2:6" s="12" customFormat="1" x14ac:dyDescent="0.25">
      <c r="D141" s="95" t="s">
        <v>107</v>
      </c>
      <c r="E141" s="36" t="s">
        <v>108</v>
      </c>
      <c r="F141" s="29" t="s">
        <v>171</v>
      </c>
    </row>
    <row r="142" spans="2:6" s="12" customFormat="1" x14ac:dyDescent="0.25">
      <c r="B142" s="86" t="s">
        <v>110</v>
      </c>
      <c r="D142" s="98">
        <v>2500</v>
      </c>
      <c r="E142" s="96">
        <f>F131</f>
        <v>0.57894736842105265</v>
      </c>
      <c r="F142" s="31">
        <f>D142*E142</f>
        <v>1447.3684210526317</v>
      </c>
    </row>
    <row r="143" spans="2:6" s="12" customFormat="1" x14ac:dyDescent="0.25"/>
    <row r="144" spans="2:6" s="12" customFormat="1" x14ac:dyDescent="0.25">
      <c r="B144" s="56" t="s">
        <v>86</v>
      </c>
      <c r="C144" s="27"/>
      <c r="D144" s="12" t="s">
        <v>127</v>
      </c>
    </row>
    <row r="145" spans="2:6" s="12" customFormat="1" x14ac:dyDescent="0.25">
      <c r="B145" s="11"/>
      <c r="D145" s="12" t="str">
        <f>D31</f>
        <v>Uw werknemer neemt niet vanaf het begin of tot het einde van de periode verlof op.</v>
      </c>
    </row>
    <row r="146" spans="2:6" s="12" customFormat="1" x14ac:dyDescent="0.25">
      <c r="B146" s="11"/>
    </row>
    <row r="147" spans="2:6" s="12" customFormat="1" x14ac:dyDescent="0.25">
      <c r="B147" s="56" t="s">
        <v>132</v>
      </c>
      <c r="C147" s="27"/>
      <c r="D147" s="12" t="s">
        <v>172</v>
      </c>
    </row>
    <row r="148" spans="2:6" s="12" customFormat="1" x14ac:dyDescent="0.25">
      <c r="D148" s="12" t="s">
        <v>129</v>
      </c>
    </row>
    <row r="149" spans="2:6" s="12" customFormat="1" x14ac:dyDescent="0.25">
      <c r="D149" s="12" t="s">
        <v>195</v>
      </c>
    </row>
    <row r="150" spans="2:6" s="12" customFormat="1" x14ac:dyDescent="0.25">
      <c r="D150" s="12" t="s">
        <v>92</v>
      </c>
    </row>
    <row r="151" spans="2:6" s="12" customFormat="1" x14ac:dyDescent="0.25">
      <c r="D151" s="12" t="s">
        <v>114</v>
      </c>
    </row>
    <row r="152" spans="2:6" s="12" customFormat="1" x14ac:dyDescent="0.25"/>
    <row r="153" spans="2:6" s="12" customFormat="1" x14ac:dyDescent="0.25">
      <c r="D153" s="11" t="s">
        <v>193</v>
      </c>
    </row>
    <row r="154" spans="2:6" s="12" customFormat="1" x14ac:dyDescent="0.25"/>
    <row r="155" spans="2:6" s="12" customFormat="1" x14ac:dyDescent="0.25"/>
    <row r="156" spans="2:6" s="12" customFormat="1" x14ac:dyDescent="0.25"/>
    <row r="157" spans="2:6" s="12" customFormat="1" x14ac:dyDescent="0.25"/>
    <row r="158" spans="2:6" s="12" customFormat="1" x14ac:dyDescent="0.25">
      <c r="D158" s="61"/>
      <c r="E158" s="62" t="s">
        <v>94</v>
      </c>
      <c r="F158" s="62" t="s">
        <v>95</v>
      </c>
    </row>
    <row r="159" spans="2:6" s="12" customFormat="1" x14ac:dyDescent="0.25">
      <c r="D159" s="62" t="s">
        <v>56</v>
      </c>
      <c r="E159" s="99">
        <v>38</v>
      </c>
      <c r="F159" s="63">
        <f>E159</f>
        <v>38</v>
      </c>
    </row>
    <row r="160" spans="2:6" s="12" customFormat="1" x14ac:dyDescent="0.25">
      <c r="D160" s="62" t="s">
        <v>57</v>
      </c>
      <c r="E160" s="99">
        <v>36</v>
      </c>
      <c r="F160" s="63">
        <f>E160</f>
        <v>36</v>
      </c>
    </row>
    <row r="161" spans="4:8" s="12" customFormat="1" x14ac:dyDescent="0.25">
      <c r="D161" s="62" t="s">
        <v>96</v>
      </c>
      <c r="E161" s="63">
        <f>E160</f>
        <v>36</v>
      </c>
      <c r="F161" s="99">
        <v>22</v>
      </c>
    </row>
    <row r="162" spans="4:8" s="12" customFormat="1" x14ac:dyDescent="0.25">
      <c r="D162" s="62" t="s">
        <v>97</v>
      </c>
      <c r="E162" s="64">
        <f>E161/E159*100%</f>
        <v>0.94736842105263153</v>
      </c>
      <c r="F162" s="64">
        <f>F161/F159*100%</f>
        <v>0.57894736842105265</v>
      </c>
    </row>
    <row r="163" spans="4:8" s="12" customFormat="1" x14ac:dyDescent="0.25"/>
    <row r="164" spans="4:8" s="12" customFormat="1" x14ac:dyDescent="0.25"/>
    <row r="165" spans="4:8" s="12" customFormat="1" x14ac:dyDescent="0.25">
      <c r="D165" s="135" t="s">
        <v>100</v>
      </c>
      <c r="E165" s="136"/>
      <c r="G165" s="137" t="s">
        <v>117</v>
      </c>
      <c r="H165" s="138"/>
    </row>
    <row r="166" spans="4:8" s="12" customFormat="1" x14ac:dyDescent="0.25">
      <c r="D166" s="50"/>
      <c r="E166" s="51" t="s">
        <v>118</v>
      </c>
      <c r="G166" s="35"/>
      <c r="H166" s="36" t="s">
        <v>118</v>
      </c>
    </row>
    <row r="167" spans="4:8" s="12" customFormat="1" x14ac:dyDescent="0.25">
      <c r="D167" s="52" t="s">
        <v>133</v>
      </c>
      <c r="E167" s="100">
        <v>28</v>
      </c>
      <c r="G167" s="37" t="s">
        <v>133</v>
      </c>
      <c r="H167" s="38">
        <f>E167</f>
        <v>28</v>
      </c>
    </row>
    <row r="168" spans="4:8" s="12" customFormat="1" x14ac:dyDescent="0.25">
      <c r="D168" s="52" t="s">
        <v>173</v>
      </c>
      <c r="E168" s="100">
        <v>8</v>
      </c>
      <c r="G168" s="37" t="s">
        <v>173</v>
      </c>
      <c r="H168" s="38">
        <f>E168</f>
        <v>8</v>
      </c>
    </row>
    <row r="169" spans="4:8" s="12" customFormat="1" x14ac:dyDescent="0.25">
      <c r="D169" s="52" t="s">
        <v>174</v>
      </c>
      <c r="E169" s="53">
        <f>E167-E168</f>
        <v>20</v>
      </c>
      <c r="G169" s="89" t="s">
        <v>174</v>
      </c>
      <c r="H169" s="93">
        <f>E169</f>
        <v>20</v>
      </c>
    </row>
    <row r="170" spans="4:8" s="12" customFormat="1" x14ac:dyDescent="0.25">
      <c r="D170" s="123"/>
      <c r="E170" s="124"/>
      <c r="G170" s="125"/>
      <c r="H170" s="126"/>
    </row>
    <row r="171" spans="4:8" s="12" customFormat="1" x14ac:dyDescent="0.25">
      <c r="D171" s="52"/>
      <c r="E171" s="54" t="s">
        <v>120</v>
      </c>
      <c r="F171" s="110"/>
      <c r="G171" s="91"/>
      <c r="H171" s="94" t="s">
        <v>116</v>
      </c>
    </row>
    <row r="172" spans="4:8" s="12" customFormat="1" x14ac:dyDescent="0.25">
      <c r="D172" s="52" t="s">
        <v>57</v>
      </c>
      <c r="E172" s="53">
        <f>E160</f>
        <v>36</v>
      </c>
      <c r="F172" s="110"/>
      <c r="G172" s="39" t="s">
        <v>134</v>
      </c>
      <c r="H172" s="101">
        <v>2500</v>
      </c>
    </row>
    <row r="173" spans="4:8" s="12" customFormat="1" x14ac:dyDescent="0.25">
      <c r="D173" s="52" t="s">
        <v>135</v>
      </c>
      <c r="E173" s="53">
        <f>E172*4</f>
        <v>144</v>
      </c>
      <c r="F173" s="40"/>
      <c r="G173" s="112" t="str">
        <f>_xlfn.CONCAT("Regelingloon o.b.v. ",F160, " uur")</f>
        <v>Regelingloon o.b.v. 36 uur</v>
      </c>
      <c r="H173" s="71">
        <f>E162*H172</f>
        <v>2368.4210526315787</v>
      </c>
    </row>
    <row r="174" spans="4:8" s="12" customFormat="1" x14ac:dyDescent="0.25">
      <c r="D174" s="52" t="s">
        <v>161</v>
      </c>
      <c r="E174" s="53">
        <f>E161</f>
        <v>36</v>
      </c>
      <c r="G174" s="112" t="str">
        <f>_xlfn.CONCAT("Regelingloon o.b.v. parttime percentage ",ROUND(F162*100,2), "% (tijdens verlof)")</f>
        <v>Regelingloon o.b.v. parttime percentage 57,89% (tijdens verlof)</v>
      </c>
      <c r="H174" s="72">
        <f>H172*F162</f>
        <v>1447.3684210526317</v>
      </c>
    </row>
    <row r="175" spans="4:8" s="12" customFormat="1" x14ac:dyDescent="0.25">
      <c r="D175" s="52" t="s">
        <v>162</v>
      </c>
      <c r="E175" s="53">
        <f>F161</f>
        <v>22</v>
      </c>
      <c r="G175" s="125"/>
      <c r="H175" s="126"/>
    </row>
    <row r="176" spans="4:8" s="12" customFormat="1" x14ac:dyDescent="0.25">
      <c r="D176" s="52" t="s">
        <v>175</v>
      </c>
      <c r="E176" s="53">
        <f>E174*4</f>
        <v>144</v>
      </c>
      <c r="G176" s="37" t="str">
        <f>_xlfn.CONCAT("Regelingloon bij ", H168," dagen zonder verlof in de periode")</f>
        <v>Regelingloon bij 8 dagen zonder verlof in de periode</v>
      </c>
      <c r="H176" s="71" t="str">
        <f>_xlfn.CONCAT(DOLLAR(H168/H167*H173)," (",H168, "/",H167, " * ", DOLLAR(H173),")")</f>
        <v>€ 676,69 (8/28 * € 2.368,42)</v>
      </c>
    </row>
    <row r="177" spans="2:14" s="12" customFormat="1" x14ac:dyDescent="0.25">
      <c r="D177" s="52" t="s">
        <v>176</v>
      </c>
      <c r="E177" s="53">
        <f>E175*4</f>
        <v>88</v>
      </c>
      <c r="G177" s="37" t="str">
        <f>_xlfn.CONCAT("Regelingloon bij ", H169, " dagen met verlof in de periode")</f>
        <v>Regelingloon bij 20 dagen met verlof in de periode</v>
      </c>
      <c r="H177" s="71" t="str">
        <f>_xlfn.CONCAT(DOLLAR(H169/H167*H174)," (",H169, "/",H167, " * ",DOLLAR(H174),")")</f>
        <v>€ 1.033,83 (20/28 * € 1.447,37)</v>
      </c>
    </row>
    <row r="178" spans="2:14" s="12" customFormat="1" x14ac:dyDescent="0.25">
      <c r="D178" s="54" t="s">
        <v>136</v>
      </c>
      <c r="E178" s="49">
        <f>((E168/E167)*E176)+((E169/E167)*E177)</f>
        <v>104</v>
      </c>
      <c r="G178" s="41" t="s">
        <v>137</v>
      </c>
      <c r="H178" s="42">
        <f>((H168/H167)*H173)+((H169/H167)*H174)</f>
        <v>1710.5263157894738</v>
      </c>
      <c r="N178" s="70"/>
    </row>
    <row r="179" spans="2:14" s="12" customFormat="1" x14ac:dyDescent="0.25">
      <c r="L179" s="70"/>
    </row>
    <row r="180" spans="2:14" s="12" customFormat="1" x14ac:dyDescent="0.25">
      <c r="D180" s="28"/>
      <c r="E180" s="28" t="s">
        <v>170</v>
      </c>
      <c r="G180" s="28"/>
      <c r="H180" s="28" t="s">
        <v>177</v>
      </c>
    </row>
    <row r="181" spans="2:14" s="12" customFormat="1" ht="30" x14ac:dyDescent="0.25">
      <c r="D181" s="43" t="s">
        <v>125</v>
      </c>
      <c r="E181" s="44">
        <f>E178</f>
        <v>104</v>
      </c>
      <c r="G181" s="43" t="s">
        <v>125</v>
      </c>
      <c r="H181" s="45">
        <f>H178</f>
        <v>1710.5263157894738</v>
      </c>
    </row>
    <row r="182" spans="2:14" s="12" customFormat="1" x14ac:dyDescent="0.25">
      <c r="D182" s="20"/>
      <c r="E182" s="20"/>
    </row>
    <row r="183" spans="2:14" s="12" customFormat="1" x14ac:dyDescent="0.25">
      <c r="B183" s="86" t="s">
        <v>110</v>
      </c>
      <c r="D183" s="46" t="s">
        <v>178</v>
      </c>
      <c r="E183" s="46"/>
      <c r="F183" s="46"/>
      <c r="G183" s="46"/>
      <c r="H183" s="46"/>
    </row>
    <row r="184" spans="2:14" s="12" customFormat="1" x14ac:dyDescent="0.25">
      <c r="L184" s="70"/>
    </row>
    <row r="185" spans="2:14" s="12" customFormat="1" x14ac:dyDescent="0.25"/>
    <row r="186" spans="2:14" s="12" customFormat="1" x14ac:dyDescent="0.25"/>
    <row r="187" spans="2:14" s="12" customFormat="1" x14ac:dyDescent="0.25"/>
  </sheetData>
  <mergeCells count="22">
    <mergeCell ref="B3:F3"/>
    <mergeCell ref="B13:E13"/>
    <mergeCell ref="C11:F11"/>
    <mergeCell ref="D165:E165"/>
    <mergeCell ref="G165:H165"/>
    <mergeCell ref="D56:E56"/>
    <mergeCell ref="D55:E55"/>
    <mergeCell ref="D170:E170"/>
    <mergeCell ref="G170:H170"/>
    <mergeCell ref="G175:H175"/>
    <mergeCell ref="D140:E140"/>
    <mergeCell ref="D60:E60"/>
    <mergeCell ref="D61:E61"/>
    <mergeCell ref="D87:E87"/>
    <mergeCell ref="G87:H87"/>
    <mergeCell ref="D88:E88"/>
    <mergeCell ref="G88:H88"/>
    <mergeCell ref="D93:E93"/>
    <mergeCell ref="G98:H98"/>
    <mergeCell ref="D134:E134"/>
    <mergeCell ref="D135:E135"/>
    <mergeCell ref="D139:E139"/>
  </mergeCells>
  <hyperlinks>
    <hyperlink ref="B28" location="Situatie1boven" tooltip="Ga verder naar situatie 1" display="Situatie 1" xr:uid="{5C85B337-8FC1-4741-B81B-3A57979860ED}"/>
    <hyperlink ref="B29" location="situatie2boven" tooltip="Ga verder naar situatie 2" display="Situatie 2" xr:uid="{A41C9856-2F6B-4886-B935-0E26F27AB103}"/>
    <hyperlink ref="B30" location="situati3boven" tooltip="Ga verder naar situatie 3" display="Situatie 3" xr:uid="{1BB5E749-04D7-416D-9190-E5907829E814}"/>
    <hyperlink ref="B31" location="situatie4boven" tooltip="Ga verder naar situatie 4" display="Situatie 4" xr:uid="{8EF95316-408A-482D-8F88-02478259AB72}"/>
    <hyperlink ref="B63" location="'Stap 2'!A1" tooltip="Ga terug naar boven" display="Naar boven" xr:uid="{44796C41-070C-4782-98B8-CD492ADBA6BD}"/>
    <hyperlink ref="B107" location="'Stap 2'!A1" tooltip="Ga terug naar boven" display="Naar boven" xr:uid="{74720AE0-7DBB-4785-97EC-5ECB7CD0ACBB}"/>
    <hyperlink ref="B142" location="'Stap 2'!A1" tooltip="Ga terug naar boven" display="Naar boven" xr:uid="{149F8361-2104-4508-AA40-1FDB8E5A3611}"/>
    <hyperlink ref="B183" location="'Stap 2'!A1" tooltip="Ga terug naar boven" display="Naar boven" xr:uid="{5D1888DE-59FD-448C-8B47-675D89EAE50D}"/>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8FE44-FC14-4D35-8B2C-D6E1FB32E0C1}">
  <dimension ref="A1:E8"/>
  <sheetViews>
    <sheetView workbookViewId="0">
      <selection activeCell="E5" sqref="E5"/>
    </sheetView>
  </sheetViews>
  <sheetFormatPr defaultRowHeight="15" x14ac:dyDescent="0.25"/>
  <cols>
    <col min="1" max="1" width="12.85546875" customWidth="1"/>
    <col min="3" max="3" width="10.85546875" bestFit="1" customWidth="1"/>
  </cols>
  <sheetData>
    <row r="1" spans="1:5" x14ac:dyDescent="0.25">
      <c r="A1" t="s">
        <v>138</v>
      </c>
      <c r="C1" t="s">
        <v>61</v>
      </c>
      <c r="E1" t="s">
        <v>139</v>
      </c>
    </row>
    <row r="2" spans="1:5" x14ac:dyDescent="0.25">
      <c r="A2" t="s">
        <v>50</v>
      </c>
      <c r="C2" t="s">
        <v>140</v>
      </c>
      <c r="E2" t="s">
        <v>185</v>
      </c>
    </row>
    <row r="3" spans="1:5" x14ac:dyDescent="0.25">
      <c r="A3" t="s">
        <v>141</v>
      </c>
      <c r="C3" t="s">
        <v>142</v>
      </c>
      <c r="E3" t="s">
        <v>186</v>
      </c>
    </row>
    <row r="4" spans="1:5" x14ac:dyDescent="0.25">
      <c r="A4" t="s">
        <v>63</v>
      </c>
      <c r="C4" t="s">
        <v>144</v>
      </c>
      <c r="E4" t="s">
        <v>143</v>
      </c>
    </row>
    <row r="5" spans="1:5" x14ac:dyDescent="0.25">
      <c r="C5" t="s">
        <v>145</v>
      </c>
      <c r="E5" t="s">
        <v>184</v>
      </c>
    </row>
    <row r="6" spans="1:5" x14ac:dyDescent="0.25">
      <c r="C6" t="s">
        <v>146</v>
      </c>
    </row>
    <row r="7" spans="1:5" x14ac:dyDescent="0.25">
      <c r="C7" t="s">
        <v>147</v>
      </c>
    </row>
    <row r="8" spans="1:5" x14ac:dyDescent="0.25">
      <c r="C8" t="s">
        <v>148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3c73c5-ecef-4782-8f2b-2fe64f6019ee">
      <Terms xmlns="http://schemas.microsoft.com/office/infopath/2007/PartnerControls"/>
    </lcf76f155ced4ddcb4097134ff3c332f>
    <TaxCatchAll xmlns="7787571d-314b-495b-94b1-128dde37c1c0" xsi:nil="true"/>
    <SharedWithUsers xmlns="7787571d-314b-495b-94b1-128dde37c1c0">
      <UserInfo>
        <DisplayName>Mandy Hendriks - de Koning</DisplayName>
        <AccountId>434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6A4AF73EE5ECE4CB03708AD045FB937" ma:contentTypeVersion="16" ma:contentTypeDescription="Een nieuw document maken." ma:contentTypeScope="" ma:versionID="5bcf5b87d73643aa308813dd5de2becb">
  <xsd:schema xmlns:xsd="http://www.w3.org/2001/XMLSchema" xmlns:xs="http://www.w3.org/2001/XMLSchema" xmlns:p="http://schemas.microsoft.com/office/2006/metadata/properties" xmlns:ns2="0a3c73c5-ecef-4782-8f2b-2fe64f6019ee" xmlns:ns3="7787571d-314b-495b-94b1-128dde37c1c0" targetNamespace="http://schemas.microsoft.com/office/2006/metadata/properties" ma:root="true" ma:fieldsID="f89ab2d94130361502fa4eed8ce3b60b" ns2:_="" ns3:_="">
    <xsd:import namespace="0a3c73c5-ecef-4782-8f2b-2fe64f6019ee"/>
    <xsd:import namespace="7787571d-314b-495b-94b1-128dde37c1c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c73c5-ecef-4782-8f2b-2fe64f6019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7f460ac8-753f-4f1f-bd83-cce4c9d1948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87571d-314b-495b-94b1-128dde37c1c0" elementFormDefault="qualified">
    <xsd:import namespace="http://schemas.microsoft.com/office/2006/documentManagement/types"/>
    <xsd:import namespace="http://schemas.microsoft.com/office/infopath/2007/PartnerControls"/>
    <xsd:element name="SharedWithUsers" ma:index="12"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7f1d95a9-32b1-4b4a-b1ac-44b6d25dcc18}" ma:internalName="TaxCatchAll" ma:showField="CatchAllData" ma:web="7787571d-314b-495b-94b1-128dde37c1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93A8E2-3C07-46F8-851D-A4086B63BC18}">
  <ds:schemaRefs>
    <ds:schemaRef ds:uri="http://schemas.microsoft.com/office/2006/metadata/properties"/>
    <ds:schemaRef ds:uri="http://purl.org/dc/terms/"/>
    <ds:schemaRef ds:uri="0a3c73c5-ecef-4782-8f2b-2fe64f6019ee"/>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7787571d-314b-495b-94b1-128dde37c1c0"/>
    <ds:schemaRef ds:uri="http://www.w3.org/XML/1998/namespace"/>
    <ds:schemaRef ds:uri="http://purl.org/dc/dcmitype/"/>
  </ds:schemaRefs>
</ds:datastoreItem>
</file>

<file path=customXml/itemProps2.xml><?xml version="1.0" encoding="utf-8"?>
<ds:datastoreItem xmlns:ds="http://schemas.openxmlformats.org/officeDocument/2006/customXml" ds:itemID="{4FF21661-BD85-485F-B5BF-6DBF9A79A1AD}">
  <ds:schemaRefs>
    <ds:schemaRef ds:uri="http://schemas.microsoft.com/sharepoint/v3/contenttype/forms"/>
  </ds:schemaRefs>
</ds:datastoreItem>
</file>

<file path=customXml/itemProps3.xml><?xml version="1.0" encoding="utf-8"?>
<ds:datastoreItem xmlns:ds="http://schemas.openxmlformats.org/officeDocument/2006/customXml" ds:itemID="{460FD0E0-3196-4072-93CD-CE56D4422E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c73c5-ecef-4782-8f2b-2fe64f6019ee"/>
    <ds:schemaRef ds:uri="7787571d-314b-495b-94b1-128dde37c1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Stap 1</vt:lpstr>
      <vt:lpstr>Doorgeven verlof</vt:lpstr>
      <vt:lpstr>Stap 2</vt:lpstr>
      <vt:lpstr>Lijst</vt:lpstr>
    </vt:vector>
  </TitlesOfParts>
  <Manager/>
  <Company>Timeos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Esther Hopman</dc:creator>
  <cp:keywords/>
  <dc:description/>
  <cp:lastModifiedBy>Leontien Brondijk</cp:lastModifiedBy>
  <cp:revision/>
  <dcterms:created xsi:type="dcterms:W3CDTF">2020-06-12T11:59:04Z</dcterms:created>
  <dcterms:modified xsi:type="dcterms:W3CDTF">2023-03-06T08:09:09Z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0x010100A6A4AF73EE5ECE4CB03708AD045FB937</vt:lpwstr>
  </property>
  <property fmtid="{D5CDD505-2E9C-101B-9397-08002B2CF9AE}" pid="3" name="MediaServiceImageTags">
    <vt:lpwstr/>
  </property>
</Properties>
</file>